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13_ncr:1_{03BAF5CA-34EC-4F10-A21A-53DEB06334C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  <sheet name="Sayfa1 (2)" sheetId="7" r:id="rId2"/>
    <sheet name="Sayfa2" sheetId="2" r:id="rId3"/>
    <sheet name="Sayfa3" sheetId="3" r:id="rId4"/>
  </sheets>
  <definedNames>
    <definedName name="_xlnm.Print_Area" localSheetId="1">'Sayfa1 (2)'!$A$1:$D$42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6" i="1" l="1"/>
  <c r="O17" i="1"/>
  <c r="P17" i="1"/>
  <c r="B12" i="7"/>
  <c r="B8" i="7"/>
  <c r="O15" i="1"/>
  <c r="B6" i="7" l="1"/>
  <c r="C64" i="1"/>
  <c r="D64" i="1"/>
  <c r="E64" i="1"/>
  <c r="F64" i="1"/>
  <c r="G64" i="1"/>
  <c r="H64" i="1"/>
  <c r="I64" i="1"/>
  <c r="J64" i="1"/>
  <c r="K64" i="1"/>
  <c r="L64" i="1"/>
  <c r="M64" i="1"/>
  <c r="N64" i="1"/>
  <c r="H61" i="1"/>
  <c r="I61" i="1"/>
  <c r="J61" i="1"/>
  <c r="K61" i="1"/>
  <c r="L61" i="1"/>
  <c r="M61" i="1"/>
  <c r="N61" i="1"/>
  <c r="C61" i="1"/>
  <c r="D61" i="1"/>
  <c r="E61" i="1"/>
  <c r="F61" i="1"/>
  <c r="G61" i="1"/>
  <c r="O62" i="1"/>
  <c r="P62" i="1" s="1"/>
  <c r="O63" i="1"/>
  <c r="P63" i="1" s="1"/>
  <c r="O65" i="1"/>
  <c r="P65" i="1" s="1"/>
  <c r="O56" i="1"/>
  <c r="P56" i="1" s="1"/>
  <c r="O57" i="1"/>
  <c r="P57" i="1" s="1"/>
  <c r="O58" i="1"/>
  <c r="P58" i="1" s="1"/>
  <c r="B64" i="1"/>
  <c r="O66" i="1"/>
  <c r="P66" i="1" s="1"/>
  <c r="B61" i="1"/>
  <c r="O61" i="1" l="1"/>
  <c r="O64" i="1"/>
  <c r="P64" i="1" s="1"/>
  <c r="P61" i="1"/>
  <c r="C53" i="1" l="1"/>
  <c r="C52" i="1" s="1"/>
  <c r="C51" i="1" s="1"/>
  <c r="D53" i="1"/>
  <c r="D52" i="1" s="1"/>
  <c r="D51" i="1" s="1"/>
  <c r="E53" i="1"/>
  <c r="E52" i="1" s="1"/>
  <c r="E51" i="1" s="1"/>
  <c r="F53" i="1"/>
  <c r="F52" i="1" s="1"/>
  <c r="F51" i="1" s="1"/>
  <c r="G53" i="1"/>
  <c r="G52" i="1" s="1"/>
  <c r="G51" i="1" s="1"/>
  <c r="H53" i="1"/>
  <c r="H52" i="1" s="1"/>
  <c r="H51" i="1" s="1"/>
  <c r="I53" i="1"/>
  <c r="I52" i="1" s="1"/>
  <c r="I51" i="1" s="1"/>
  <c r="J53" i="1"/>
  <c r="J52" i="1" s="1"/>
  <c r="J51" i="1" s="1"/>
  <c r="K53" i="1"/>
  <c r="K52" i="1" s="1"/>
  <c r="K51" i="1" s="1"/>
  <c r="L53" i="1"/>
  <c r="L52" i="1" s="1"/>
  <c r="L51" i="1" s="1"/>
  <c r="M53" i="1"/>
  <c r="M52" i="1" s="1"/>
  <c r="M51" i="1" s="1"/>
  <c r="N53" i="1"/>
  <c r="N52" i="1" s="1"/>
  <c r="N51" i="1" s="1"/>
  <c r="O55" i="1"/>
  <c r="P55" i="1" s="1"/>
  <c r="O59" i="1"/>
  <c r="P59" i="1" s="1"/>
  <c r="B53" i="1" l="1"/>
  <c r="B44" i="1"/>
  <c r="D48" i="1"/>
  <c r="D47" i="1" s="1"/>
  <c r="E48" i="1"/>
  <c r="E47" i="1" s="1"/>
  <c r="F48" i="1"/>
  <c r="F47" i="1" s="1"/>
  <c r="G48" i="1"/>
  <c r="G47" i="1" s="1"/>
  <c r="H48" i="1"/>
  <c r="H47" i="1" s="1"/>
  <c r="I48" i="1"/>
  <c r="I47" i="1" s="1"/>
  <c r="J48" i="1"/>
  <c r="J47" i="1" s="1"/>
  <c r="K48" i="1"/>
  <c r="K47" i="1" s="1"/>
  <c r="L48" i="1"/>
  <c r="L47" i="1" s="1"/>
  <c r="M48" i="1"/>
  <c r="M47" i="1" s="1"/>
  <c r="N48" i="1"/>
  <c r="N47" i="1" s="1"/>
  <c r="C48" i="1"/>
  <c r="C47" i="1" s="1"/>
  <c r="D44" i="1"/>
  <c r="D43" i="1" s="1"/>
  <c r="E44" i="1"/>
  <c r="E43" i="1" s="1"/>
  <c r="F44" i="1"/>
  <c r="F43" i="1" s="1"/>
  <c r="G44" i="1"/>
  <c r="G43" i="1" s="1"/>
  <c r="H44" i="1"/>
  <c r="H43" i="1" s="1"/>
  <c r="I44" i="1"/>
  <c r="I43" i="1" s="1"/>
  <c r="J44" i="1"/>
  <c r="J43" i="1" s="1"/>
  <c r="K44" i="1"/>
  <c r="K43" i="1" s="1"/>
  <c r="L44" i="1"/>
  <c r="L43" i="1" s="1"/>
  <c r="M44" i="1"/>
  <c r="M43" i="1" s="1"/>
  <c r="N44" i="1"/>
  <c r="N43" i="1" s="1"/>
  <c r="C44" i="1"/>
  <c r="C43" i="1" s="1"/>
  <c r="D40" i="1"/>
  <c r="D39" i="1" s="1"/>
  <c r="E40" i="1"/>
  <c r="E39" i="1" s="1"/>
  <c r="F40" i="1"/>
  <c r="F39" i="1" s="1"/>
  <c r="G40" i="1"/>
  <c r="G39" i="1" s="1"/>
  <c r="H40" i="1"/>
  <c r="H39" i="1" s="1"/>
  <c r="I40" i="1"/>
  <c r="I39" i="1" s="1"/>
  <c r="J40" i="1"/>
  <c r="J39" i="1" s="1"/>
  <c r="K40" i="1"/>
  <c r="K39" i="1" s="1"/>
  <c r="L40" i="1"/>
  <c r="L39" i="1" s="1"/>
  <c r="M40" i="1"/>
  <c r="M39" i="1" s="1"/>
  <c r="N40" i="1"/>
  <c r="N39" i="1" s="1"/>
  <c r="C40" i="1"/>
  <c r="C39" i="1" s="1"/>
  <c r="D36" i="1"/>
  <c r="D35" i="1" s="1"/>
  <c r="E36" i="1"/>
  <c r="E35" i="1" s="1"/>
  <c r="F36" i="1"/>
  <c r="F35" i="1" s="1"/>
  <c r="G36" i="1"/>
  <c r="G35" i="1" s="1"/>
  <c r="H36" i="1"/>
  <c r="H35" i="1" s="1"/>
  <c r="I36" i="1"/>
  <c r="I35" i="1" s="1"/>
  <c r="J36" i="1"/>
  <c r="J35" i="1" s="1"/>
  <c r="K36" i="1"/>
  <c r="K35" i="1" s="1"/>
  <c r="L36" i="1"/>
  <c r="L35" i="1" s="1"/>
  <c r="M36" i="1"/>
  <c r="M35" i="1" s="1"/>
  <c r="N36" i="1"/>
  <c r="N35" i="1" s="1"/>
  <c r="C36" i="1"/>
  <c r="C35" i="1" s="1"/>
  <c r="O49" i="1" l="1"/>
  <c r="P49" i="1" s="1"/>
  <c r="O50" i="1"/>
  <c r="P50" i="1" s="1"/>
  <c r="O51" i="1"/>
  <c r="O52" i="1"/>
  <c r="O53" i="1"/>
  <c r="P53" i="1" s="1"/>
  <c r="O54" i="1"/>
  <c r="P54" i="1" s="1"/>
  <c r="O60" i="1"/>
  <c r="P60" i="1" s="1"/>
  <c r="O67" i="1"/>
  <c r="P67" i="1" s="1"/>
  <c r="B52" i="1"/>
  <c r="O43" i="1"/>
  <c r="O44" i="1"/>
  <c r="O45" i="1"/>
  <c r="P45" i="1" s="1"/>
  <c r="O46" i="1"/>
  <c r="P46" i="1" s="1"/>
  <c r="O37" i="1"/>
  <c r="P37" i="1" s="1"/>
  <c r="O38" i="1"/>
  <c r="P38" i="1" s="1"/>
  <c r="O39" i="1"/>
  <c r="O40" i="1"/>
  <c r="O41" i="1"/>
  <c r="P41" i="1" s="1"/>
  <c r="O42" i="1"/>
  <c r="P42" i="1" s="1"/>
  <c r="O34" i="1"/>
  <c r="P34" i="1" s="1"/>
  <c r="O35" i="1"/>
  <c r="O36" i="1"/>
  <c r="O24" i="1"/>
  <c r="O25" i="1"/>
  <c r="P25" i="1" s="1"/>
  <c r="O27" i="1"/>
  <c r="P27" i="1" s="1"/>
  <c r="O28" i="1"/>
  <c r="P28" i="1" s="1"/>
  <c r="O29" i="1"/>
  <c r="O30" i="1"/>
  <c r="P30" i="1" s="1"/>
  <c r="O31" i="1"/>
  <c r="P31" i="1" s="1"/>
  <c r="O32" i="1"/>
  <c r="O33" i="1"/>
  <c r="P33" i="1" s="1"/>
  <c r="D26" i="1"/>
  <c r="E26" i="1"/>
  <c r="F26" i="1"/>
  <c r="G26" i="1"/>
  <c r="H26" i="1"/>
  <c r="I26" i="1"/>
  <c r="J26" i="1"/>
  <c r="K26" i="1"/>
  <c r="L26" i="1"/>
  <c r="M26" i="1"/>
  <c r="N26" i="1"/>
  <c r="C26" i="1"/>
  <c r="D23" i="1"/>
  <c r="E23" i="1"/>
  <c r="F23" i="1"/>
  <c r="G23" i="1"/>
  <c r="H23" i="1"/>
  <c r="H22" i="1" s="1"/>
  <c r="H21" i="1" s="1"/>
  <c r="I23" i="1"/>
  <c r="J23" i="1"/>
  <c r="K23" i="1"/>
  <c r="L23" i="1"/>
  <c r="M23" i="1"/>
  <c r="N23" i="1"/>
  <c r="C23" i="1"/>
  <c r="B48" i="1"/>
  <c r="B47" i="1" s="1"/>
  <c r="B40" i="1"/>
  <c r="B36" i="1"/>
  <c r="B35" i="1" s="1"/>
  <c r="P16" i="1"/>
  <c r="B12" i="1"/>
  <c r="H8" i="1"/>
  <c r="I8" i="1"/>
  <c r="J8" i="1"/>
  <c r="K8" i="1"/>
  <c r="L8" i="1"/>
  <c r="M8" i="1"/>
  <c r="N8" i="1"/>
  <c r="P32" i="1"/>
  <c r="B26" i="1"/>
  <c r="B23" i="1"/>
  <c r="M22" i="1" l="1"/>
  <c r="M21" i="1" s="1"/>
  <c r="I22" i="1"/>
  <c r="I21" i="1" s="1"/>
  <c r="G22" i="1"/>
  <c r="G21" i="1" s="1"/>
  <c r="F22" i="1"/>
  <c r="F21" i="1" s="1"/>
  <c r="E22" i="1"/>
  <c r="E21" i="1" s="1"/>
  <c r="C22" i="1"/>
  <c r="C21" i="1" s="1"/>
  <c r="D22" i="1"/>
  <c r="D21" i="1" s="1"/>
  <c r="P36" i="1"/>
  <c r="J22" i="1"/>
  <c r="J21" i="1" s="1"/>
  <c r="K22" i="1"/>
  <c r="K21" i="1" s="1"/>
  <c r="P52" i="1"/>
  <c r="B51" i="1"/>
  <c r="P51" i="1" s="1"/>
  <c r="N22" i="1"/>
  <c r="N21" i="1" s="1"/>
  <c r="L22" i="1"/>
  <c r="L21" i="1" s="1"/>
  <c r="P35" i="1"/>
  <c r="B43" i="1"/>
  <c r="P43" i="1" s="1"/>
  <c r="P44" i="1"/>
  <c r="B39" i="1"/>
  <c r="P39" i="1" s="1"/>
  <c r="P40" i="1"/>
  <c r="O47" i="1"/>
  <c r="P47" i="1" s="1"/>
  <c r="O48" i="1"/>
  <c r="P48" i="1" s="1"/>
  <c r="O26" i="1"/>
  <c r="P26" i="1" s="1"/>
  <c r="O23" i="1"/>
  <c r="P29" i="1"/>
  <c r="P24" i="1"/>
  <c r="B22" i="1" l="1"/>
  <c r="B21" i="1" s="1"/>
  <c r="O22" i="1"/>
  <c r="P23" i="1"/>
  <c r="O14" i="1"/>
  <c r="P14" i="1" s="1"/>
  <c r="N12" i="1"/>
  <c r="N6" i="1" s="1"/>
  <c r="J12" i="1"/>
  <c r="J6" i="1" s="1"/>
  <c r="K12" i="1"/>
  <c r="K6" i="1" s="1"/>
  <c r="L12" i="1"/>
  <c r="L6" i="1" s="1"/>
  <c r="M12" i="1"/>
  <c r="M6" i="1" s="1"/>
  <c r="C12" i="1"/>
  <c r="D12" i="1"/>
  <c r="E12" i="1"/>
  <c r="F12" i="1"/>
  <c r="G12" i="1"/>
  <c r="H12" i="1"/>
  <c r="H6" i="1" s="1"/>
  <c r="I12" i="1"/>
  <c r="I6" i="1" s="1"/>
  <c r="P22" i="1" l="1"/>
  <c r="O21" i="1"/>
  <c r="O7" i="1"/>
  <c r="P7" i="1" s="1"/>
  <c r="O9" i="1"/>
  <c r="P9" i="1" s="1"/>
  <c r="O10" i="1"/>
  <c r="P10" i="1" s="1"/>
  <c r="O11" i="1"/>
  <c r="P11" i="1" s="1"/>
  <c r="O13" i="1"/>
  <c r="P13" i="1" s="1"/>
  <c r="C8" i="1"/>
  <c r="C6" i="1" s="1"/>
  <c r="D8" i="1"/>
  <c r="D6" i="1" s="1"/>
  <c r="E8" i="1"/>
  <c r="E6" i="1" s="1"/>
  <c r="F8" i="1"/>
  <c r="F6" i="1" s="1"/>
  <c r="G8" i="1"/>
  <c r="G6" i="1" s="1"/>
  <c r="B8" i="1"/>
  <c r="B6" i="1" s="1"/>
  <c r="O12" i="1" l="1"/>
  <c r="O8" i="1"/>
  <c r="P12" i="1" l="1"/>
  <c r="O6" i="1"/>
  <c r="P6" i="1" s="1"/>
  <c r="P8" i="1"/>
</calcChain>
</file>

<file path=xl/sharedStrings.xml><?xml version="1.0" encoding="utf-8"?>
<sst xmlns="http://schemas.openxmlformats.org/spreadsheetml/2006/main" count="139" uniqueCount="71">
  <si>
    <t>ŞUBAT GERÇEKLEŞME TOPLAMI</t>
  </si>
  <si>
    <t>OCAK GERÇEKLEŞME TOPLAMI</t>
  </si>
  <si>
    <t>MART GERÇEKLEŞME TOPLAMI</t>
  </si>
  <si>
    <t>NİSAN GERÇEKLEŞME TOPLAMI</t>
  </si>
  <si>
    <t>MAYIS GERÇEKLEŞME TOPLAMI</t>
  </si>
  <si>
    <t>HAZİRAN GERÇEKLEŞME TOPLAMI</t>
  </si>
  <si>
    <t>TEMMUZ GERÇEKLEŞME TOPLAMI</t>
  </si>
  <si>
    <t>AĞUSTOS GERÇEKLEŞME TOPLAMI</t>
  </si>
  <si>
    <t>EYLÜL GERÇEKLEŞME TOPLAMI</t>
  </si>
  <si>
    <t>EKİM GERÇEKLEŞME TOPLAMI</t>
  </si>
  <si>
    <t>KASIM GERÇEKLEŞME TOPLAMI</t>
  </si>
  <si>
    <t>ARALIK GERÇEKLEŞME TOPLAMI</t>
  </si>
  <si>
    <t>GENEL TOPLAM</t>
  </si>
  <si>
    <t>GERÇEKLEŞME ORANI</t>
  </si>
  <si>
    <t>BÜTÇE GELİRLERİ TOPLAMI</t>
  </si>
  <si>
    <t>1-MERKEZİ BÜTÇEDEN AKTARILAN PAY</t>
  </si>
  <si>
    <t>2.1-İL ÖZEL İDARELERİNDEN AKTARILAN PAY</t>
  </si>
  <si>
    <t>2.2-BELEDİYELERDEN AKTARILAN PAYLAR</t>
  </si>
  <si>
    <t>2.3-SAN.VE TİC.ODALARINDAN AKTARILAN PAY.</t>
  </si>
  <si>
    <t>3-FAALİYET GELİRLERİ</t>
  </si>
  <si>
    <t>3-1- FAİZ GELİRLERİ</t>
  </si>
  <si>
    <t>T.C.</t>
  </si>
  <si>
    <t>DİCLE KALKINMA AJANSI</t>
  </si>
  <si>
    <t>BÜTÇE UYGULAMA SONUÇLARI</t>
  </si>
  <si>
    <t xml:space="preserve">3-2- DİĞER GELİRLER </t>
  </si>
  <si>
    <t>2-İL ÖZEL İDARELERİ,BELEDİYE VE TİCARET ODALARINDAN AKTARILAN PAY</t>
  </si>
  <si>
    <t>GENEL YÖNETİM GİDERLERİ</t>
  </si>
  <si>
    <t>1-PERSONEL GİDERLERİ</t>
  </si>
  <si>
    <t>1.1-Personel Ücretleri</t>
  </si>
  <si>
    <t>1.2-Sosyal Güvenlik Prim Giderleri</t>
  </si>
  <si>
    <t>2-MAL VE HİZMET ALIM GİDERLERİ</t>
  </si>
  <si>
    <t>2.1-Tüketime Yönelik Mal ve Malzeme Alımları</t>
  </si>
  <si>
    <t>2.2-Yolluklar</t>
  </si>
  <si>
    <t>2.3-Hizmet Alımları</t>
  </si>
  <si>
    <t>2.4-Temsil ve Tanıtma Giderleri</t>
  </si>
  <si>
    <t>2.5-Gayrimenkul Mal Alımı Giderleri</t>
  </si>
  <si>
    <t>2.6-Menkul Mal ve Gayri Maddi Hak Alımı Giderleri</t>
  </si>
  <si>
    <t>2.7-Bakım ve Onarım Giderleri</t>
  </si>
  <si>
    <t>3-YEDEK ÖDENEKLER</t>
  </si>
  <si>
    <t>İZLEME DEĞERLENDİRME VE KOORDİNASYON GİDERLERİ</t>
  </si>
  <si>
    <t>PLAN, PROĞRAM VE PROJE HİZMETLERİ</t>
  </si>
  <si>
    <t>ARAŞTIRMA VE GELİŞTİRME HİZMETLERİ</t>
  </si>
  <si>
    <t>TANITIM VE EĞİTİM HİZMETLERİ</t>
  </si>
  <si>
    <t>PROJE VE FAALİYET DESTEKLEME HİZMETLERİ</t>
  </si>
  <si>
    <t>PROJE DESTEKLEME HİZMETLERİ</t>
  </si>
  <si>
    <t>2010 BAŞLANGIÇ ÖDENEĞİ</t>
  </si>
  <si>
    <t>DOĞRUDAN FİNANSMAN DESTEKLERİ</t>
  </si>
  <si>
    <t>Müş.San. Ve Tic. Alan. İyileştirilmesi Programı</t>
  </si>
  <si>
    <t>DOĞRUDAN FAALİYET DESTEKLERİ</t>
  </si>
  <si>
    <t>TEKNİK DESTEKLER</t>
  </si>
  <si>
    <t>YATIRIM TANITIMI VE DESTEKLEME FAALİYETLERİ</t>
  </si>
  <si>
    <t>GENEL GİDERLER</t>
  </si>
  <si>
    <t>2011 BÜTÇE GELİRLERİ TAHMİNİ</t>
  </si>
  <si>
    <t>KOBİ Mali Destek Programı(2010 Yılı)</t>
  </si>
  <si>
    <t>KÖA Mali Destek Programı(2010 Yılı)</t>
  </si>
  <si>
    <t>Türkiye ile Süriye Bölg.arası İşb.Prog(2010 Yılı)</t>
  </si>
  <si>
    <t>Bölg.Rek.Güc.ve İst.Art.Mali Destek Prog.</t>
  </si>
  <si>
    <t>Kentsel Yaşam Kal.İyileş.KÖA Mali Dest.Prog.</t>
  </si>
  <si>
    <t>Özel Kesim Kişi, Kurum ve Kuruluşlarına</t>
  </si>
  <si>
    <t>Doğrudan Faaliyet Destekleri(2010 Yılı)</t>
  </si>
  <si>
    <t>Doğrudan Faaliyet Destekleri</t>
  </si>
  <si>
    <t>Teknik Destekler(2010 Yılı)</t>
  </si>
  <si>
    <t>Teknik Destekler</t>
  </si>
  <si>
    <t>4-BAĞIŞ VE YARDIMLAR</t>
  </si>
  <si>
    <t>5-BİR ÖNCEKİ YILDAN DEVREDEN</t>
  </si>
  <si>
    <t>6-ÇEŞİTLİ İADELER</t>
  </si>
  <si>
    <t>2011 YILI 12 AYLIK(OCAK/ARALIK) BÜTÇE GELİRLERİ</t>
  </si>
  <si>
    <t>2011 YILI 12 AYLIK(OCAK/ARALIK) BÜTÇE GİDERLERİ</t>
  </si>
  <si>
    <t>GERÇEKLEŞEN GİDERLER TOPLAMI</t>
  </si>
  <si>
    <t>GERÇEKLEŞEN GELİRLER TOPLAMI</t>
  </si>
  <si>
    <t>2011 BAŞLANGIÇ ÖDENEĞİ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</si>
</sst>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4" fontId="1" fillId="2" borderId="1" xfId="0" applyNumberFormat="1" applyFont="1" applyFill="1" applyBorder="1" applyAlignment="1">
      <alignment horizontal="right" vertical="center"/>
    </xf>
    <xf numFmtId="4" fontId="0" fillId="2" borderId="1" xfId="0" applyNumberForma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right" vertical="center"/>
    </xf>
    <xf numFmtId="0" fontId="0" fillId="5" borderId="0" xfId="0" applyFill="1"/>
    <xf numFmtId="0" fontId="0" fillId="5" borderId="1" xfId="0" applyFill="1" applyBorder="1" applyAlignment="1">
      <alignment horizontal="left" vertical="center"/>
    </xf>
    <xf numFmtId="4" fontId="3" fillId="5" borderId="1" xfId="0" applyNumberFormat="1" applyFont="1" applyFill="1" applyBorder="1" applyAlignment="1">
      <alignment horizontal="right" vertical="center" wrapText="1"/>
    </xf>
    <xf numFmtId="4" fontId="0" fillId="5" borderId="1" xfId="0" applyNumberFormat="1" applyFill="1" applyBorder="1" applyAlignment="1">
      <alignment horizontal="right" vertical="center"/>
    </xf>
    <xf numFmtId="4" fontId="1" fillId="5" borderId="1" xfId="0" applyNumberFormat="1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left" vertical="center"/>
    </xf>
    <xf numFmtId="4" fontId="7" fillId="6" borderId="1" xfId="0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right" vertical="center"/>
    </xf>
    <xf numFmtId="0" fontId="0" fillId="5" borderId="1" xfId="0" applyFont="1" applyFill="1" applyBorder="1" applyAlignment="1">
      <alignment horizontal="left" vertical="center" wrapText="1"/>
    </xf>
    <xf numFmtId="4" fontId="10" fillId="5" borderId="1" xfId="0" applyNumberFormat="1" applyFont="1" applyFill="1" applyBorder="1" applyAlignment="1">
      <alignment horizontal="right" vertical="center"/>
    </xf>
    <xf numFmtId="4" fontId="8" fillId="5" borderId="1" xfId="0" applyNumberFormat="1" applyFont="1" applyFill="1" applyBorder="1" applyAlignment="1">
      <alignment horizontal="right" vertical="center"/>
    </xf>
    <xf numFmtId="4" fontId="8" fillId="5" borderId="1" xfId="0" applyNumberFormat="1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0" fontId="0" fillId="5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4" fontId="9" fillId="0" borderId="1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left" vertical="center"/>
    </xf>
    <xf numFmtId="4" fontId="0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right" vertical="center"/>
    </xf>
    <xf numFmtId="4" fontId="10" fillId="0" borderId="1" xfId="0" applyNumberFormat="1" applyFont="1" applyBorder="1"/>
    <xf numFmtId="0" fontId="6" fillId="0" borderId="0" xfId="0" applyFont="1" applyAlignment="1"/>
    <xf numFmtId="4" fontId="0" fillId="0" borderId="0" xfId="0" applyNumberFormat="1"/>
    <xf numFmtId="4" fontId="8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7"/>
  <sheetViews>
    <sheetView tabSelected="1" topLeftCell="A19" zoomScaleNormal="100" workbookViewId="0">
      <selection activeCell="Q32" sqref="Q32"/>
    </sheetView>
  </sheetViews>
  <sheetFormatPr defaultRowHeight="15" x14ac:dyDescent="0.25"/>
  <cols>
    <col min="1" max="1" width="42.140625" customWidth="1"/>
    <col min="2" max="2" width="14.5703125" customWidth="1"/>
    <col min="3" max="3" width="14.85546875" bestFit="1" customWidth="1"/>
    <col min="4" max="5" width="13.42578125" bestFit="1" customWidth="1"/>
    <col min="6" max="6" width="13.7109375" bestFit="1" customWidth="1"/>
    <col min="7" max="8" width="13.42578125" bestFit="1" customWidth="1"/>
    <col min="9" max="9" width="13.7109375" bestFit="1" customWidth="1"/>
    <col min="10" max="10" width="13.42578125" bestFit="1" customWidth="1"/>
    <col min="11" max="11" width="13.7109375" bestFit="1" customWidth="1"/>
    <col min="12" max="12" width="13.42578125" bestFit="1" customWidth="1"/>
    <col min="13" max="13" width="13.42578125" customWidth="1"/>
    <col min="14" max="14" width="13.85546875" bestFit="1" customWidth="1"/>
    <col min="15" max="15" width="14.85546875" bestFit="1" customWidth="1"/>
    <col min="16" max="16" width="13.140625" bestFit="1" customWidth="1"/>
    <col min="17" max="17" width="10.140625" bestFit="1" customWidth="1"/>
  </cols>
  <sheetData>
    <row r="1" spans="1:16" ht="18.75" customHeight="1" x14ac:dyDescent="0.3">
      <c r="A1" s="37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21" customHeight="1" x14ac:dyDescent="0.3">
      <c r="A2" s="37" t="s">
        <v>22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5.75" customHeight="1" x14ac:dyDescent="0.3">
      <c r="A3" s="37" t="s">
        <v>23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ht="24.95" customHeight="1" x14ac:dyDescent="0.3">
      <c r="A4" s="37" t="s">
        <v>66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ht="43.5" customHeight="1" x14ac:dyDescent="0.25">
      <c r="A5" s="5"/>
      <c r="B5" s="6" t="s">
        <v>52</v>
      </c>
      <c r="C5" s="6" t="s">
        <v>1</v>
      </c>
      <c r="D5" s="6" t="s">
        <v>0</v>
      </c>
      <c r="E5" s="6" t="s">
        <v>2</v>
      </c>
      <c r="F5" s="6" t="s">
        <v>3</v>
      </c>
      <c r="G5" s="6" t="s">
        <v>4</v>
      </c>
      <c r="H5" s="6" t="s">
        <v>5</v>
      </c>
      <c r="I5" s="6" t="s">
        <v>6</v>
      </c>
      <c r="J5" s="6" t="s">
        <v>7</v>
      </c>
      <c r="K5" s="6" t="s">
        <v>8</v>
      </c>
      <c r="L5" s="6" t="s">
        <v>9</v>
      </c>
      <c r="M5" s="6" t="s">
        <v>10</v>
      </c>
      <c r="N5" s="6" t="s">
        <v>11</v>
      </c>
      <c r="O5" s="6" t="s">
        <v>12</v>
      </c>
      <c r="P5" s="7" t="s">
        <v>13</v>
      </c>
    </row>
    <row r="6" spans="1:16" s="10" customFormat="1" ht="30" customHeight="1" x14ac:dyDescent="0.25">
      <c r="A6" s="8" t="s">
        <v>14</v>
      </c>
      <c r="B6" s="9">
        <f>B7+B8+B12+B16-B17</f>
        <v>48287116.5</v>
      </c>
      <c r="C6" s="9">
        <f t="shared" ref="C6:N6" si="0">C7+C8+C12+C17+C16-C17</f>
        <v>21722613.399999999</v>
      </c>
      <c r="D6" s="9">
        <f t="shared" si="0"/>
        <v>83670.81</v>
      </c>
      <c r="E6" s="9">
        <f t="shared" si="0"/>
        <v>85290.3</v>
      </c>
      <c r="F6" s="9">
        <f t="shared" si="0"/>
        <v>163596.34</v>
      </c>
      <c r="G6" s="9">
        <f t="shared" si="0"/>
        <v>128321.07</v>
      </c>
      <c r="H6" s="9">
        <f t="shared" si="0"/>
        <v>221397.03000000003</v>
      </c>
      <c r="I6" s="9">
        <f t="shared" si="0"/>
        <v>767594.46000000008</v>
      </c>
      <c r="J6" s="9">
        <f t="shared" si="0"/>
        <v>340323.81999999995</v>
      </c>
      <c r="K6" s="9">
        <f t="shared" si="0"/>
        <v>517084.49</v>
      </c>
      <c r="L6" s="9">
        <f t="shared" si="0"/>
        <v>321903.82</v>
      </c>
      <c r="M6" s="9">
        <f t="shared" si="0"/>
        <v>555503.96</v>
      </c>
      <c r="N6" s="9">
        <f t="shared" si="0"/>
        <v>5357662.09</v>
      </c>
      <c r="O6" s="9">
        <f>O7+O8+O12+O15+O16-O17</f>
        <v>30236611.59</v>
      </c>
      <c r="P6" s="28">
        <f>O6*100/B6</f>
        <v>62.61838308361196</v>
      </c>
    </row>
    <row r="7" spans="1:16" ht="30" customHeight="1" x14ac:dyDescent="0.25">
      <c r="A7" s="1" t="s">
        <v>15</v>
      </c>
      <c r="B7" s="2">
        <v>22914227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4183000</v>
      </c>
      <c r="O7" s="2">
        <f t="shared" ref="O7:O17" si="1">SUM(C7:N7)</f>
        <v>4183000</v>
      </c>
      <c r="P7" s="28">
        <f t="shared" ref="P7:P17" si="2">O7*100/B7</f>
        <v>18.255034306852245</v>
      </c>
    </row>
    <row r="8" spans="1:16" ht="30" customHeight="1" x14ac:dyDescent="0.25">
      <c r="A8" s="4" t="s">
        <v>25</v>
      </c>
      <c r="B8" s="2">
        <f>SUM(B9:B11)</f>
        <v>3675862</v>
      </c>
      <c r="C8" s="2">
        <f t="shared" ref="C8:N8" si="3">SUM(C9:C11)</f>
        <v>227938.05</v>
      </c>
      <c r="D8" s="2">
        <f t="shared" si="3"/>
        <v>0</v>
      </c>
      <c r="E8" s="2">
        <f t="shared" si="3"/>
        <v>0</v>
      </c>
      <c r="F8" s="2">
        <f t="shared" si="3"/>
        <v>163596.34</v>
      </c>
      <c r="G8" s="2">
        <f t="shared" si="3"/>
        <v>34355.800000000003</v>
      </c>
      <c r="H8" s="2">
        <f t="shared" si="3"/>
        <v>172214.45</v>
      </c>
      <c r="I8" s="2">
        <f t="shared" si="3"/>
        <v>695781.94000000006</v>
      </c>
      <c r="J8" s="2">
        <f t="shared" si="3"/>
        <v>93601.489999999991</v>
      </c>
      <c r="K8" s="2">
        <f t="shared" si="3"/>
        <v>456983.34</v>
      </c>
      <c r="L8" s="2">
        <f t="shared" si="3"/>
        <v>293331.24</v>
      </c>
      <c r="M8" s="2">
        <f t="shared" si="3"/>
        <v>319190.45</v>
      </c>
      <c r="N8" s="2">
        <f t="shared" si="3"/>
        <v>1034067.16</v>
      </c>
      <c r="O8" s="2">
        <f t="shared" si="1"/>
        <v>3491060.2600000007</v>
      </c>
      <c r="P8" s="28">
        <f t="shared" si="2"/>
        <v>94.972560449766632</v>
      </c>
    </row>
    <row r="9" spans="1:16" s="10" customFormat="1" ht="30" customHeight="1" x14ac:dyDescent="0.25">
      <c r="A9" s="11" t="s">
        <v>16</v>
      </c>
      <c r="B9" s="12">
        <v>1118046</v>
      </c>
      <c r="C9" s="13">
        <v>226325</v>
      </c>
      <c r="D9" s="13">
        <v>0</v>
      </c>
      <c r="E9" s="13">
        <v>0</v>
      </c>
      <c r="F9" s="13">
        <v>162708</v>
      </c>
      <c r="G9" s="13">
        <v>0</v>
      </c>
      <c r="H9" s="13">
        <v>0</v>
      </c>
      <c r="I9" s="13">
        <v>642644.05000000005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4">
        <f t="shared" si="1"/>
        <v>1031677.05</v>
      </c>
      <c r="P9" s="28">
        <f t="shared" si="2"/>
        <v>92.275009257221981</v>
      </c>
    </row>
    <row r="10" spans="1:16" s="10" customFormat="1" ht="30" customHeight="1" x14ac:dyDescent="0.25">
      <c r="A10" s="11" t="s">
        <v>17</v>
      </c>
      <c r="B10" s="12">
        <v>2525744</v>
      </c>
      <c r="C10" s="13">
        <v>0</v>
      </c>
      <c r="D10" s="13">
        <v>0</v>
      </c>
      <c r="E10" s="13">
        <v>0</v>
      </c>
      <c r="F10" s="13">
        <v>888.34</v>
      </c>
      <c r="G10" s="13">
        <v>34355.800000000003</v>
      </c>
      <c r="H10" s="13">
        <v>168239.45</v>
      </c>
      <c r="I10" s="13">
        <v>53137.89</v>
      </c>
      <c r="J10" s="13">
        <v>78132.06</v>
      </c>
      <c r="K10" s="13">
        <v>456983.34</v>
      </c>
      <c r="L10" s="13">
        <v>293331.24</v>
      </c>
      <c r="M10" s="13">
        <v>319190.45</v>
      </c>
      <c r="N10" s="13">
        <v>1034067.16</v>
      </c>
      <c r="O10" s="14">
        <f t="shared" si="1"/>
        <v>2438325.73</v>
      </c>
      <c r="P10" s="28">
        <f t="shared" si="2"/>
        <v>96.538910119156967</v>
      </c>
    </row>
    <row r="11" spans="1:16" s="10" customFormat="1" ht="30" customHeight="1" x14ac:dyDescent="0.25">
      <c r="A11" s="11" t="s">
        <v>18</v>
      </c>
      <c r="B11" s="12">
        <v>32072</v>
      </c>
      <c r="C11" s="13">
        <v>1613.05</v>
      </c>
      <c r="D11" s="13">
        <v>0</v>
      </c>
      <c r="E11" s="13">
        <v>0</v>
      </c>
      <c r="F11" s="13">
        <v>0</v>
      </c>
      <c r="G11" s="13">
        <v>0</v>
      </c>
      <c r="H11" s="13">
        <v>3975</v>
      </c>
      <c r="I11" s="13">
        <v>0</v>
      </c>
      <c r="J11" s="13">
        <v>15469.43</v>
      </c>
      <c r="K11" s="13">
        <v>0</v>
      </c>
      <c r="L11" s="13">
        <v>0</v>
      </c>
      <c r="M11" s="13">
        <v>0</v>
      </c>
      <c r="N11" s="13">
        <v>0</v>
      </c>
      <c r="O11" s="14">
        <f t="shared" si="1"/>
        <v>21057.48</v>
      </c>
      <c r="P11" s="28">
        <f t="shared" si="2"/>
        <v>65.656896981790965</v>
      </c>
    </row>
    <row r="12" spans="1:16" ht="30" customHeight="1" x14ac:dyDescent="0.25">
      <c r="A12" s="1" t="s">
        <v>19</v>
      </c>
      <c r="B12" s="2">
        <f>B13+B14</f>
        <v>401000</v>
      </c>
      <c r="C12" s="2">
        <f t="shared" ref="C12:I12" si="4">C13+C14</f>
        <v>109259.85</v>
      </c>
      <c r="D12" s="2">
        <f t="shared" si="4"/>
        <v>83670.81</v>
      </c>
      <c r="E12" s="2">
        <f t="shared" si="4"/>
        <v>85290.3</v>
      </c>
      <c r="F12" s="2">
        <f t="shared" si="4"/>
        <v>0</v>
      </c>
      <c r="G12" s="2">
        <f t="shared" si="4"/>
        <v>93965.27</v>
      </c>
      <c r="H12" s="2">
        <f t="shared" si="4"/>
        <v>49182.58</v>
      </c>
      <c r="I12" s="2">
        <f t="shared" si="4"/>
        <v>71812.51999999999</v>
      </c>
      <c r="J12" s="2">
        <f>J13+J14</f>
        <v>246722.33</v>
      </c>
      <c r="K12" s="2">
        <f t="shared" ref="K12" si="5">K13+K14</f>
        <v>60101.15</v>
      </c>
      <c r="L12" s="2">
        <f t="shared" ref="L12" si="6">L13+L14</f>
        <v>28572.58</v>
      </c>
      <c r="M12" s="2">
        <f t="shared" ref="M12" si="7">M13+M14</f>
        <v>236313.51</v>
      </c>
      <c r="N12" s="2">
        <f t="shared" ref="N12" si="8">N13+N14</f>
        <v>140594.93</v>
      </c>
      <c r="O12" s="2">
        <f t="shared" ref="O12" si="9">O13+O14</f>
        <v>1205485.83</v>
      </c>
      <c r="P12" s="28">
        <f t="shared" si="2"/>
        <v>300.61990773067333</v>
      </c>
    </row>
    <row r="13" spans="1:16" s="10" customFormat="1" ht="30" customHeight="1" x14ac:dyDescent="0.25">
      <c r="A13" s="11" t="s">
        <v>20</v>
      </c>
      <c r="B13" s="13">
        <v>400000</v>
      </c>
      <c r="C13" s="13">
        <v>109159.85</v>
      </c>
      <c r="D13" s="13">
        <v>83670.81</v>
      </c>
      <c r="E13" s="13">
        <v>84190.3</v>
      </c>
      <c r="F13" s="13">
        <v>0</v>
      </c>
      <c r="G13" s="13">
        <v>93265.27</v>
      </c>
      <c r="H13" s="13">
        <v>48882.58</v>
      </c>
      <c r="I13" s="13">
        <v>51312.52</v>
      </c>
      <c r="J13" s="13">
        <v>246722.33</v>
      </c>
      <c r="K13" s="13">
        <v>49751.15</v>
      </c>
      <c r="L13" s="13">
        <v>28572.58</v>
      </c>
      <c r="M13" s="13">
        <v>236263.51</v>
      </c>
      <c r="N13" s="13">
        <v>138484.93</v>
      </c>
      <c r="O13" s="14">
        <f t="shared" si="1"/>
        <v>1170275.83</v>
      </c>
      <c r="P13" s="28">
        <f t="shared" si="2"/>
        <v>292.56895750000001</v>
      </c>
    </row>
    <row r="14" spans="1:16" s="10" customFormat="1" ht="30" customHeight="1" x14ac:dyDescent="0.25">
      <c r="A14" s="11" t="s">
        <v>24</v>
      </c>
      <c r="B14" s="13">
        <v>1000</v>
      </c>
      <c r="C14" s="13">
        <v>100</v>
      </c>
      <c r="D14" s="13">
        <v>0</v>
      </c>
      <c r="E14" s="13">
        <v>1100</v>
      </c>
      <c r="F14" s="13">
        <v>0</v>
      </c>
      <c r="G14" s="13">
        <v>700</v>
      </c>
      <c r="H14" s="13">
        <v>300</v>
      </c>
      <c r="I14" s="13">
        <v>20500</v>
      </c>
      <c r="J14" s="13">
        <v>0</v>
      </c>
      <c r="K14" s="13">
        <v>10350</v>
      </c>
      <c r="L14" s="13">
        <v>0</v>
      </c>
      <c r="M14" s="13">
        <v>50</v>
      </c>
      <c r="N14" s="13">
        <v>2110</v>
      </c>
      <c r="O14" s="14">
        <f t="shared" si="1"/>
        <v>35210</v>
      </c>
      <c r="P14" s="28">
        <f t="shared" si="2"/>
        <v>3521</v>
      </c>
    </row>
    <row r="15" spans="1:16" s="10" customFormat="1" ht="30" customHeight="1" x14ac:dyDescent="0.25">
      <c r="A15" s="25" t="s">
        <v>63</v>
      </c>
      <c r="B15" s="3">
        <v>0</v>
      </c>
      <c r="C15" s="3">
        <v>0</v>
      </c>
      <c r="D15" s="3">
        <v>15000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2">
        <f t="shared" ref="O15" si="10">SUM(C15:N15)</f>
        <v>15000</v>
      </c>
      <c r="P15" s="28">
        <v>0</v>
      </c>
    </row>
    <row r="16" spans="1:16" s="10" customFormat="1" ht="30" customHeight="1" x14ac:dyDescent="0.25">
      <c r="A16" s="25" t="s">
        <v>64</v>
      </c>
      <c r="B16" s="3">
        <v>21385415.5</v>
      </c>
      <c r="C16" s="3">
        <v>21385415.5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2">
        <f t="shared" ref="O16" si="11">SUM(C16:N16)</f>
        <v>21385415.5</v>
      </c>
      <c r="P16" s="28">
        <f t="shared" si="2"/>
        <v>100</v>
      </c>
    </row>
    <row r="17" spans="1:17" ht="30" customHeight="1" x14ac:dyDescent="0.25">
      <c r="A17" s="1" t="s">
        <v>65</v>
      </c>
      <c r="B17" s="3">
        <v>89388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8600</v>
      </c>
      <c r="J17" s="3">
        <v>0</v>
      </c>
      <c r="K17" s="3">
        <v>30100</v>
      </c>
      <c r="L17" s="3">
        <v>0</v>
      </c>
      <c r="M17" s="3">
        <v>4650</v>
      </c>
      <c r="N17" s="3">
        <v>0</v>
      </c>
      <c r="O17" s="2">
        <f t="shared" si="1"/>
        <v>43350</v>
      </c>
      <c r="P17" s="28">
        <f t="shared" si="2"/>
        <v>48.496442475500068</v>
      </c>
    </row>
    <row r="19" spans="1:17" ht="18.75" x14ac:dyDescent="0.3">
      <c r="A19" s="37" t="s">
        <v>67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1:17" ht="38.25" x14ac:dyDescent="0.25">
      <c r="A20" s="5"/>
      <c r="B20" s="6" t="s">
        <v>45</v>
      </c>
      <c r="C20" s="6" t="s">
        <v>1</v>
      </c>
      <c r="D20" s="6" t="s">
        <v>0</v>
      </c>
      <c r="E20" s="6" t="s">
        <v>2</v>
      </c>
      <c r="F20" s="6" t="s">
        <v>3</v>
      </c>
      <c r="G20" s="6" t="s">
        <v>4</v>
      </c>
      <c r="H20" s="6" t="s">
        <v>5</v>
      </c>
      <c r="I20" s="6" t="s">
        <v>6</v>
      </c>
      <c r="J20" s="6" t="s">
        <v>7</v>
      </c>
      <c r="K20" s="6" t="s">
        <v>8</v>
      </c>
      <c r="L20" s="6" t="s">
        <v>9</v>
      </c>
      <c r="M20" s="6" t="s">
        <v>10</v>
      </c>
      <c r="N20" s="6" t="s">
        <v>11</v>
      </c>
      <c r="O20" s="6" t="s">
        <v>12</v>
      </c>
      <c r="P20" s="7" t="s">
        <v>13</v>
      </c>
    </row>
    <row r="21" spans="1:17" ht="15.75" x14ac:dyDescent="0.25">
      <c r="A21" s="30" t="s">
        <v>51</v>
      </c>
      <c r="B21" s="32">
        <f t="shared" ref="B21:O21" si="12">B22+B51+B34</f>
        <v>48287116.5</v>
      </c>
      <c r="C21" s="32">
        <f t="shared" si="12"/>
        <v>739044.79999999993</v>
      </c>
      <c r="D21" s="32">
        <f t="shared" si="12"/>
        <v>710992.99</v>
      </c>
      <c r="E21" s="32">
        <f t="shared" si="12"/>
        <v>991690.54999999993</v>
      </c>
      <c r="F21" s="32">
        <f t="shared" si="12"/>
        <v>1069397.45</v>
      </c>
      <c r="G21" s="32">
        <f t="shared" si="12"/>
        <v>752739.95</v>
      </c>
      <c r="H21" s="32">
        <f t="shared" si="12"/>
        <v>756805.3600000001</v>
      </c>
      <c r="I21" s="32">
        <f t="shared" si="12"/>
        <v>1331370.0899999999</v>
      </c>
      <c r="J21" s="32">
        <f t="shared" si="12"/>
        <v>741616.60000000009</v>
      </c>
      <c r="K21" s="32">
        <f t="shared" si="12"/>
        <v>1741857.8399999999</v>
      </c>
      <c r="L21" s="32">
        <f t="shared" si="12"/>
        <v>1481500.96</v>
      </c>
      <c r="M21" s="32">
        <f t="shared" si="12"/>
        <v>1541029.7799999998</v>
      </c>
      <c r="N21" s="32">
        <f t="shared" si="12"/>
        <v>1000384.3400000001</v>
      </c>
      <c r="O21" s="31">
        <f t="shared" si="12"/>
        <v>12858430.709999999</v>
      </c>
      <c r="P21" s="7"/>
    </row>
    <row r="22" spans="1:17" x14ac:dyDescent="0.25">
      <c r="A22" s="15" t="s">
        <v>26</v>
      </c>
      <c r="B22" s="16">
        <f t="shared" ref="B22:O22" si="13">B23+B26+B35+B39+B43+B47</f>
        <v>12619761</v>
      </c>
      <c r="C22" s="16">
        <f t="shared" si="13"/>
        <v>497749.26999999996</v>
      </c>
      <c r="D22" s="16">
        <f t="shared" si="13"/>
        <v>569607.31000000006</v>
      </c>
      <c r="E22" s="16">
        <f t="shared" si="13"/>
        <v>519277.93999999994</v>
      </c>
      <c r="F22" s="16">
        <f t="shared" si="13"/>
        <v>615634.4</v>
      </c>
      <c r="G22" s="16">
        <f t="shared" si="13"/>
        <v>465988.11</v>
      </c>
      <c r="H22" s="16">
        <f t="shared" si="13"/>
        <v>566612.12000000011</v>
      </c>
      <c r="I22" s="16">
        <f t="shared" si="13"/>
        <v>509871.6</v>
      </c>
      <c r="J22" s="16">
        <f t="shared" si="13"/>
        <v>723394.18</v>
      </c>
      <c r="K22" s="16">
        <f t="shared" si="13"/>
        <v>531821.64</v>
      </c>
      <c r="L22" s="16">
        <f t="shared" si="13"/>
        <v>641497.23999999987</v>
      </c>
      <c r="M22" s="16">
        <f t="shared" si="13"/>
        <v>752729.52</v>
      </c>
      <c r="N22" s="16">
        <f t="shared" si="13"/>
        <v>649215.95000000007</v>
      </c>
      <c r="O22" s="16">
        <f t="shared" si="13"/>
        <v>7043399.2800000003</v>
      </c>
      <c r="P22" s="29">
        <f>O22*100/B22</f>
        <v>55.812461741549619</v>
      </c>
    </row>
    <row r="23" spans="1:17" x14ac:dyDescent="0.25">
      <c r="A23" s="1" t="s">
        <v>27</v>
      </c>
      <c r="B23" s="17">
        <f>SUM(B24:B25)</f>
        <v>4600000</v>
      </c>
      <c r="C23" s="18">
        <f>C24+C25</f>
        <v>243155.06</v>
      </c>
      <c r="D23" s="18">
        <f t="shared" ref="D23:N23" si="14">D24+D25</f>
        <v>321359.52</v>
      </c>
      <c r="E23" s="18">
        <f t="shared" si="14"/>
        <v>331211.71999999997</v>
      </c>
      <c r="F23" s="18">
        <f t="shared" si="14"/>
        <v>343907.09</v>
      </c>
      <c r="G23" s="18">
        <f t="shared" si="14"/>
        <v>360615.31</v>
      </c>
      <c r="H23" s="18">
        <f t="shared" si="14"/>
        <v>373422.73000000004</v>
      </c>
      <c r="I23" s="18">
        <f t="shared" si="14"/>
        <v>368986.08999999997</v>
      </c>
      <c r="J23" s="18">
        <f t="shared" si="14"/>
        <v>496107.06</v>
      </c>
      <c r="K23" s="18">
        <f t="shared" si="14"/>
        <v>355455.93</v>
      </c>
      <c r="L23" s="18">
        <f t="shared" si="14"/>
        <v>367025.49</v>
      </c>
      <c r="M23" s="18">
        <f t="shared" si="14"/>
        <v>367285.32</v>
      </c>
      <c r="N23" s="18">
        <f t="shared" si="14"/>
        <v>358540.05</v>
      </c>
      <c r="O23" s="18">
        <f t="shared" ref="O23:O67" si="15">SUM(C23:N23)</f>
        <v>4287071.37</v>
      </c>
      <c r="P23" s="29">
        <f t="shared" ref="P23:P67" si="16">O23*100/B23</f>
        <v>93.197203695652178</v>
      </c>
    </row>
    <row r="24" spans="1:17" x14ac:dyDescent="0.25">
      <c r="A24" s="19" t="s">
        <v>28</v>
      </c>
      <c r="B24" s="20">
        <v>3500000</v>
      </c>
      <c r="C24" s="21">
        <v>182315.77</v>
      </c>
      <c r="D24" s="21">
        <v>241400.26</v>
      </c>
      <c r="E24" s="21">
        <v>249979.3</v>
      </c>
      <c r="F24" s="21">
        <v>262195.57</v>
      </c>
      <c r="G24" s="21">
        <v>277441.14</v>
      </c>
      <c r="H24" s="21">
        <v>288610.77</v>
      </c>
      <c r="I24" s="21">
        <v>283656.18</v>
      </c>
      <c r="J24" s="21">
        <v>409745.52</v>
      </c>
      <c r="K24" s="21">
        <v>269969.03999999998</v>
      </c>
      <c r="L24" s="21">
        <v>281538.59999999998</v>
      </c>
      <c r="M24" s="21">
        <v>281930.82</v>
      </c>
      <c r="N24" s="21">
        <v>273053.15999999997</v>
      </c>
      <c r="O24" s="27">
        <f t="shared" si="15"/>
        <v>3301836.13</v>
      </c>
      <c r="P24" s="29">
        <f t="shared" si="16"/>
        <v>94.338175142857139</v>
      </c>
    </row>
    <row r="25" spans="1:17" x14ac:dyDescent="0.25">
      <c r="A25" s="11" t="s">
        <v>29</v>
      </c>
      <c r="B25" s="22">
        <v>1100000</v>
      </c>
      <c r="C25" s="33">
        <v>60839.29</v>
      </c>
      <c r="D25" s="33">
        <v>79959.259999999995</v>
      </c>
      <c r="E25" s="33">
        <v>81232.42</v>
      </c>
      <c r="F25" s="21">
        <v>81711.520000000004</v>
      </c>
      <c r="G25" s="21">
        <v>83174.17</v>
      </c>
      <c r="H25" s="21">
        <v>84811.96</v>
      </c>
      <c r="I25" s="21">
        <v>85329.91</v>
      </c>
      <c r="J25" s="21">
        <v>86361.54</v>
      </c>
      <c r="K25" s="21">
        <v>85486.89</v>
      </c>
      <c r="L25" s="21">
        <v>85486.89</v>
      </c>
      <c r="M25" s="21">
        <v>85354.5</v>
      </c>
      <c r="N25" s="21">
        <v>85486.89</v>
      </c>
      <c r="O25" s="27">
        <f t="shared" si="15"/>
        <v>985235.24000000011</v>
      </c>
      <c r="P25" s="29">
        <f t="shared" si="16"/>
        <v>89.566840000000013</v>
      </c>
    </row>
    <row r="26" spans="1:17" x14ac:dyDescent="0.25">
      <c r="A26" s="1" t="s">
        <v>30</v>
      </c>
      <c r="B26" s="23">
        <f>SUM(B27:B33)</f>
        <v>6609761</v>
      </c>
      <c r="C26" s="18">
        <f>SUM(C27:C33)</f>
        <v>183510.57</v>
      </c>
      <c r="D26" s="18">
        <f t="shared" ref="D26:N26" si="17">SUM(D27:D33)</f>
        <v>192417.78000000003</v>
      </c>
      <c r="E26" s="18">
        <f t="shared" si="17"/>
        <v>111590.51000000001</v>
      </c>
      <c r="F26" s="18">
        <f t="shared" si="17"/>
        <v>169956.92</v>
      </c>
      <c r="G26" s="18">
        <f t="shared" si="17"/>
        <v>100258.76</v>
      </c>
      <c r="H26" s="18">
        <f t="shared" si="17"/>
        <v>116038.21</v>
      </c>
      <c r="I26" s="18">
        <f t="shared" si="17"/>
        <v>99479.37</v>
      </c>
      <c r="J26" s="18">
        <f t="shared" si="17"/>
        <v>91020.48000000001</v>
      </c>
      <c r="K26" s="18">
        <f t="shared" si="17"/>
        <v>149639.71000000002</v>
      </c>
      <c r="L26" s="18">
        <f t="shared" si="17"/>
        <v>214067.93</v>
      </c>
      <c r="M26" s="18">
        <f t="shared" si="17"/>
        <v>230261.41</v>
      </c>
      <c r="N26" s="18">
        <f t="shared" si="17"/>
        <v>240467.81000000003</v>
      </c>
      <c r="O26" s="18">
        <f t="shared" si="15"/>
        <v>1898709.46</v>
      </c>
      <c r="P26" s="29">
        <f t="shared" si="16"/>
        <v>28.725841373084442</v>
      </c>
    </row>
    <row r="27" spans="1:17" x14ac:dyDescent="0.25">
      <c r="A27" s="11" t="s">
        <v>31</v>
      </c>
      <c r="B27" s="22">
        <v>259761</v>
      </c>
      <c r="C27" s="21">
        <v>34996.19</v>
      </c>
      <c r="D27" s="21">
        <v>11859.61</v>
      </c>
      <c r="E27" s="21">
        <v>30092.65</v>
      </c>
      <c r="F27" s="21">
        <v>12305.23</v>
      </c>
      <c r="G27" s="21">
        <v>19434</v>
      </c>
      <c r="H27" s="21">
        <v>9210.9500000000007</v>
      </c>
      <c r="I27" s="21">
        <v>20157.23</v>
      </c>
      <c r="J27" s="21">
        <v>13457.06</v>
      </c>
      <c r="K27" s="21">
        <v>17058.810000000001</v>
      </c>
      <c r="L27" s="21">
        <v>11296.55</v>
      </c>
      <c r="M27" s="21">
        <v>13274.51</v>
      </c>
      <c r="N27" s="21">
        <v>35267.919999999998</v>
      </c>
      <c r="O27" s="27">
        <f t="shared" si="15"/>
        <v>228410.71000000002</v>
      </c>
      <c r="P27" s="29">
        <f t="shared" si="16"/>
        <v>87.931102051501199</v>
      </c>
    </row>
    <row r="28" spans="1:17" x14ac:dyDescent="0.25">
      <c r="A28" s="24" t="s">
        <v>32</v>
      </c>
      <c r="B28" s="20">
        <v>450000</v>
      </c>
      <c r="C28" s="21">
        <v>28211.9</v>
      </c>
      <c r="D28" s="21">
        <v>19160.34</v>
      </c>
      <c r="E28" s="21">
        <v>11872.97</v>
      </c>
      <c r="F28" s="21">
        <v>31168.59</v>
      </c>
      <c r="G28" s="21">
        <v>13724.32</v>
      </c>
      <c r="H28" s="21">
        <v>13393.28</v>
      </c>
      <c r="I28" s="21">
        <v>7153.66</v>
      </c>
      <c r="J28" s="21">
        <v>14018.59</v>
      </c>
      <c r="K28" s="21">
        <v>28427.56</v>
      </c>
      <c r="L28" s="21">
        <v>114534.84</v>
      </c>
      <c r="M28" s="21">
        <v>4601.49</v>
      </c>
      <c r="N28" s="21">
        <v>76493.69</v>
      </c>
      <c r="O28" s="27">
        <f t="shared" si="15"/>
        <v>362761.23</v>
      </c>
      <c r="P28" s="29">
        <f t="shared" si="16"/>
        <v>80.613606666666669</v>
      </c>
    </row>
    <row r="29" spans="1:17" x14ac:dyDescent="0.25">
      <c r="A29" s="11" t="s">
        <v>33</v>
      </c>
      <c r="B29" s="20">
        <v>1050000</v>
      </c>
      <c r="C29" s="21">
        <v>79467.490000000005</v>
      </c>
      <c r="D29" s="21">
        <v>112822.59</v>
      </c>
      <c r="E29" s="21">
        <v>53328.71</v>
      </c>
      <c r="F29" s="21">
        <v>121211.06</v>
      </c>
      <c r="G29" s="21">
        <v>55361.9</v>
      </c>
      <c r="H29" s="21">
        <v>59520.54</v>
      </c>
      <c r="I29" s="21">
        <v>67272.92</v>
      </c>
      <c r="J29" s="21">
        <v>53856.14</v>
      </c>
      <c r="K29" s="21">
        <v>56978.01</v>
      </c>
      <c r="L29" s="21">
        <v>56553.56</v>
      </c>
      <c r="M29" s="21">
        <v>178150.66</v>
      </c>
      <c r="N29" s="21">
        <v>141540.91</v>
      </c>
      <c r="O29" s="27">
        <f t="shared" si="15"/>
        <v>1036064.49</v>
      </c>
      <c r="P29" s="29">
        <f t="shared" si="16"/>
        <v>98.672808571428575</v>
      </c>
    </row>
    <row r="30" spans="1:17" x14ac:dyDescent="0.25">
      <c r="A30" s="11" t="s">
        <v>34</v>
      </c>
      <c r="B30" s="20">
        <v>150000</v>
      </c>
      <c r="C30" s="21">
        <v>6810.01</v>
      </c>
      <c r="D30" s="21">
        <v>4367.29</v>
      </c>
      <c r="E30" s="21">
        <v>2718.07</v>
      </c>
      <c r="F30" s="21">
        <v>2479</v>
      </c>
      <c r="G30" s="21">
        <v>994</v>
      </c>
      <c r="H30" s="21">
        <v>5730</v>
      </c>
      <c r="I30" s="21">
        <v>1779.2</v>
      </c>
      <c r="J30" s="21">
        <v>456.5</v>
      </c>
      <c r="K30" s="21">
        <v>0</v>
      </c>
      <c r="L30" s="21">
        <v>11031.72</v>
      </c>
      <c r="M30" s="21">
        <v>0</v>
      </c>
      <c r="N30" s="21">
        <v>5595.5</v>
      </c>
      <c r="O30" s="27">
        <f t="shared" si="15"/>
        <v>41961.29</v>
      </c>
      <c r="P30" s="29">
        <f t="shared" si="16"/>
        <v>27.974193333333332</v>
      </c>
    </row>
    <row r="31" spans="1:17" x14ac:dyDescent="0.25">
      <c r="A31" s="24" t="s">
        <v>35</v>
      </c>
      <c r="B31" s="20">
        <v>4000000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3730</v>
      </c>
      <c r="I31" s="21">
        <v>0</v>
      </c>
      <c r="J31" s="21">
        <v>8260</v>
      </c>
      <c r="K31" s="21">
        <v>35400</v>
      </c>
      <c r="L31" s="21">
        <v>0</v>
      </c>
      <c r="M31" s="21">
        <v>0</v>
      </c>
      <c r="N31" s="21">
        <v>2279.7600000000002</v>
      </c>
      <c r="O31" s="27">
        <f t="shared" si="15"/>
        <v>49669.760000000002</v>
      </c>
      <c r="P31" s="29">
        <f t="shared" si="16"/>
        <v>1.241744</v>
      </c>
    </row>
    <row r="32" spans="1:17" x14ac:dyDescent="0.25">
      <c r="A32" s="24" t="s">
        <v>36</v>
      </c>
      <c r="B32" s="20">
        <v>500000</v>
      </c>
      <c r="C32" s="21">
        <v>33703.800000000003</v>
      </c>
      <c r="D32" s="21">
        <v>43065.279999999999</v>
      </c>
      <c r="E32" s="21">
        <v>11191.5</v>
      </c>
      <c r="F32" s="21">
        <v>410.5</v>
      </c>
      <c r="G32" s="21">
        <v>149.4</v>
      </c>
      <c r="H32" s="21">
        <v>17803.72</v>
      </c>
      <c r="I32" s="21">
        <v>0</v>
      </c>
      <c r="J32" s="21">
        <v>0</v>
      </c>
      <c r="K32" s="21">
        <v>11334.6</v>
      </c>
      <c r="L32" s="21">
        <v>15623.99</v>
      </c>
      <c r="M32" s="21">
        <v>15688</v>
      </c>
      <c r="N32" s="21">
        <v>-46525.85</v>
      </c>
      <c r="O32" s="27">
        <f t="shared" si="15"/>
        <v>102444.94</v>
      </c>
      <c r="P32" s="29">
        <f t="shared" si="16"/>
        <v>20.488987999999999</v>
      </c>
      <c r="Q32" s="35"/>
    </row>
    <row r="33" spans="1:16" x14ac:dyDescent="0.25">
      <c r="A33" s="24" t="s">
        <v>37</v>
      </c>
      <c r="B33" s="20">
        <v>200000</v>
      </c>
      <c r="C33" s="21">
        <v>321.18</v>
      </c>
      <c r="D33" s="21">
        <v>1142.67</v>
      </c>
      <c r="E33" s="21">
        <v>2386.61</v>
      </c>
      <c r="F33" s="21">
        <v>2382.54</v>
      </c>
      <c r="G33" s="21">
        <v>10595.14</v>
      </c>
      <c r="H33" s="21">
        <v>6649.72</v>
      </c>
      <c r="I33" s="21">
        <v>3116.36</v>
      </c>
      <c r="J33" s="21">
        <v>972.19</v>
      </c>
      <c r="K33" s="21">
        <v>440.73</v>
      </c>
      <c r="L33" s="21">
        <v>5027.2700000000004</v>
      </c>
      <c r="M33" s="21">
        <v>18546.75</v>
      </c>
      <c r="N33" s="21">
        <v>25815.88</v>
      </c>
      <c r="O33" s="27">
        <f t="shared" si="15"/>
        <v>77397.040000000008</v>
      </c>
      <c r="P33" s="29">
        <f t="shared" si="16"/>
        <v>38.698520000000002</v>
      </c>
    </row>
    <row r="34" spans="1:16" x14ac:dyDescent="0.25">
      <c r="A34" s="1" t="s">
        <v>38</v>
      </c>
      <c r="B34" s="17">
        <v>2064355.5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f>SUM(C34:N34)</f>
        <v>0</v>
      </c>
      <c r="P34" s="29">
        <f t="shared" si="16"/>
        <v>0</v>
      </c>
    </row>
    <row r="35" spans="1:16" x14ac:dyDescent="0.25">
      <c r="A35" s="1" t="s">
        <v>39</v>
      </c>
      <c r="B35" s="17">
        <f>B36</f>
        <v>150000</v>
      </c>
      <c r="C35" s="18">
        <f>C36</f>
        <v>0</v>
      </c>
      <c r="D35" s="18">
        <f t="shared" ref="D35" si="18">D36</f>
        <v>0</v>
      </c>
      <c r="E35" s="18">
        <f t="shared" ref="E35" si="19">E36</f>
        <v>0</v>
      </c>
      <c r="F35" s="18">
        <f t="shared" ref="F35" si="20">F36</f>
        <v>0</v>
      </c>
      <c r="G35" s="18">
        <f t="shared" ref="G35" si="21">G36</f>
        <v>0</v>
      </c>
      <c r="H35" s="18">
        <f t="shared" ref="H35" si="22">H36</f>
        <v>0</v>
      </c>
      <c r="I35" s="18">
        <f t="shared" ref="I35" si="23">I36</f>
        <v>0</v>
      </c>
      <c r="J35" s="18">
        <f t="shared" ref="J35" si="24">J36</f>
        <v>0</v>
      </c>
      <c r="K35" s="18">
        <f t="shared" ref="K35" si="25">K36</f>
        <v>0</v>
      </c>
      <c r="L35" s="18">
        <f t="shared" ref="L35" si="26">L36</f>
        <v>0</v>
      </c>
      <c r="M35" s="18">
        <f t="shared" ref="M35" si="27">M36</f>
        <v>0</v>
      </c>
      <c r="N35" s="18">
        <f t="shared" ref="N35" si="28">N36</f>
        <v>0</v>
      </c>
      <c r="O35" s="18">
        <f t="shared" si="15"/>
        <v>0</v>
      </c>
      <c r="P35" s="29">
        <f t="shared" si="16"/>
        <v>0</v>
      </c>
    </row>
    <row r="36" spans="1:16" x14ac:dyDescent="0.25">
      <c r="A36" s="1" t="s">
        <v>30</v>
      </c>
      <c r="B36" s="23">
        <f t="shared" ref="B36:N36" si="29">SUM(B37:B38)</f>
        <v>150000</v>
      </c>
      <c r="C36" s="18">
        <f t="shared" si="29"/>
        <v>0</v>
      </c>
      <c r="D36" s="18">
        <f t="shared" si="29"/>
        <v>0</v>
      </c>
      <c r="E36" s="18">
        <f t="shared" si="29"/>
        <v>0</v>
      </c>
      <c r="F36" s="18">
        <f t="shared" si="29"/>
        <v>0</v>
      </c>
      <c r="G36" s="18">
        <f t="shared" si="29"/>
        <v>0</v>
      </c>
      <c r="H36" s="18">
        <f t="shared" si="29"/>
        <v>0</v>
      </c>
      <c r="I36" s="18">
        <f t="shared" si="29"/>
        <v>0</v>
      </c>
      <c r="J36" s="18">
        <f t="shared" si="29"/>
        <v>0</v>
      </c>
      <c r="K36" s="18">
        <f t="shared" si="29"/>
        <v>0</v>
      </c>
      <c r="L36" s="18">
        <f t="shared" si="29"/>
        <v>0</v>
      </c>
      <c r="M36" s="18">
        <f t="shared" si="29"/>
        <v>0</v>
      </c>
      <c r="N36" s="18">
        <f t="shared" si="29"/>
        <v>0</v>
      </c>
      <c r="O36" s="18">
        <f t="shared" si="15"/>
        <v>0</v>
      </c>
      <c r="P36" s="29">
        <f t="shared" si="16"/>
        <v>0</v>
      </c>
    </row>
    <row r="37" spans="1:16" x14ac:dyDescent="0.25">
      <c r="A37" s="24" t="s">
        <v>32</v>
      </c>
      <c r="B37" s="20">
        <v>100000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7">
        <f t="shared" si="15"/>
        <v>0</v>
      </c>
      <c r="P37" s="29">
        <f t="shared" si="16"/>
        <v>0</v>
      </c>
    </row>
    <row r="38" spans="1:16" x14ac:dyDescent="0.25">
      <c r="A38" s="11" t="s">
        <v>33</v>
      </c>
      <c r="B38" s="20">
        <v>50000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7">
        <f t="shared" si="15"/>
        <v>0</v>
      </c>
      <c r="P38" s="29">
        <f t="shared" si="16"/>
        <v>0</v>
      </c>
    </row>
    <row r="39" spans="1:16" x14ac:dyDescent="0.25">
      <c r="A39" s="1" t="s">
        <v>40</v>
      </c>
      <c r="B39" s="17">
        <f>B40</f>
        <v>330000</v>
      </c>
      <c r="C39" s="18">
        <f>C40</f>
        <v>3930</v>
      </c>
      <c r="D39" s="18">
        <f t="shared" ref="D39:N39" si="30">D40</f>
        <v>34019.300000000003</v>
      </c>
      <c r="E39" s="18">
        <f t="shared" si="30"/>
        <v>8695.98</v>
      </c>
      <c r="F39" s="18">
        <f t="shared" si="30"/>
        <v>0</v>
      </c>
      <c r="G39" s="18">
        <f t="shared" si="30"/>
        <v>0</v>
      </c>
      <c r="H39" s="18">
        <f t="shared" si="30"/>
        <v>0</v>
      </c>
      <c r="I39" s="18">
        <f t="shared" si="30"/>
        <v>5281.69</v>
      </c>
      <c r="J39" s="18">
        <f t="shared" si="30"/>
        <v>64586.1</v>
      </c>
      <c r="K39" s="18">
        <f t="shared" si="30"/>
        <v>3657</v>
      </c>
      <c r="L39" s="18">
        <f t="shared" si="30"/>
        <v>23269.82</v>
      </c>
      <c r="M39" s="18">
        <f t="shared" si="30"/>
        <v>70475.11</v>
      </c>
      <c r="N39" s="18">
        <f t="shared" si="30"/>
        <v>0</v>
      </c>
      <c r="O39" s="18">
        <f t="shared" si="15"/>
        <v>213915</v>
      </c>
      <c r="P39" s="29">
        <f t="shared" si="16"/>
        <v>64.822727272727278</v>
      </c>
    </row>
    <row r="40" spans="1:16" x14ac:dyDescent="0.25">
      <c r="A40" s="1" t="s">
        <v>30</v>
      </c>
      <c r="B40" s="23">
        <f t="shared" ref="B40:N40" si="31">SUM(B41:B42)</f>
        <v>330000</v>
      </c>
      <c r="C40" s="18">
        <f t="shared" si="31"/>
        <v>3930</v>
      </c>
      <c r="D40" s="18">
        <f t="shared" si="31"/>
        <v>34019.300000000003</v>
      </c>
      <c r="E40" s="18">
        <f t="shared" si="31"/>
        <v>8695.98</v>
      </c>
      <c r="F40" s="18">
        <f t="shared" si="31"/>
        <v>0</v>
      </c>
      <c r="G40" s="18">
        <f t="shared" si="31"/>
        <v>0</v>
      </c>
      <c r="H40" s="18">
        <f t="shared" si="31"/>
        <v>0</v>
      </c>
      <c r="I40" s="18">
        <f t="shared" si="31"/>
        <v>5281.69</v>
      </c>
      <c r="J40" s="18">
        <f t="shared" si="31"/>
        <v>64586.1</v>
      </c>
      <c r="K40" s="18">
        <f t="shared" si="31"/>
        <v>3657</v>
      </c>
      <c r="L40" s="18">
        <f t="shared" si="31"/>
        <v>23269.82</v>
      </c>
      <c r="M40" s="18">
        <f t="shared" si="31"/>
        <v>70475.11</v>
      </c>
      <c r="N40" s="18">
        <f t="shared" si="31"/>
        <v>0</v>
      </c>
      <c r="O40" s="18">
        <f t="shared" si="15"/>
        <v>213915</v>
      </c>
      <c r="P40" s="29">
        <f t="shared" si="16"/>
        <v>64.822727272727278</v>
      </c>
    </row>
    <row r="41" spans="1:16" x14ac:dyDescent="0.25">
      <c r="A41" s="24" t="s">
        <v>32</v>
      </c>
      <c r="B41" s="20">
        <v>30000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7">
        <f t="shared" si="15"/>
        <v>0</v>
      </c>
      <c r="P41" s="29">
        <f t="shared" si="16"/>
        <v>0</v>
      </c>
    </row>
    <row r="42" spans="1:16" x14ac:dyDescent="0.25">
      <c r="A42" s="11" t="s">
        <v>33</v>
      </c>
      <c r="B42" s="20">
        <v>300000</v>
      </c>
      <c r="C42" s="21">
        <v>3930</v>
      </c>
      <c r="D42" s="21">
        <v>34019.300000000003</v>
      </c>
      <c r="E42" s="21">
        <v>8695.98</v>
      </c>
      <c r="F42" s="21">
        <v>0</v>
      </c>
      <c r="G42" s="21">
        <v>0</v>
      </c>
      <c r="H42" s="21">
        <v>0</v>
      </c>
      <c r="I42" s="21">
        <v>5281.69</v>
      </c>
      <c r="J42" s="21">
        <v>64586.1</v>
      </c>
      <c r="K42" s="21">
        <v>3657</v>
      </c>
      <c r="L42" s="21">
        <v>23269.82</v>
      </c>
      <c r="M42" s="21">
        <v>70475.11</v>
      </c>
      <c r="N42" s="21">
        <v>0</v>
      </c>
      <c r="O42" s="27">
        <f t="shared" si="15"/>
        <v>213915</v>
      </c>
      <c r="P42" s="29">
        <f t="shared" si="16"/>
        <v>71.305000000000007</v>
      </c>
    </row>
    <row r="43" spans="1:16" x14ac:dyDescent="0.25">
      <c r="A43" s="1" t="s">
        <v>41</v>
      </c>
      <c r="B43" s="17">
        <f>B44</f>
        <v>450000</v>
      </c>
      <c r="C43" s="18">
        <f>C44</f>
        <v>16463.849999999999</v>
      </c>
      <c r="D43" s="18">
        <f t="shared" ref="D43:N43" si="32">D44</f>
        <v>4712.51</v>
      </c>
      <c r="E43" s="18">
        <f t="shared" si="32"/>
        <v>40340</v>
      </c>
      <c r="F43" s="18">
        <f t="shared" si="32"/>
        <v>82600</v>
      </c>
      <c r="G43" s="18">
        <f t="shared" si="32"/>
        <v>894.36</v>
      </c>
      <c r="H43" s="18">
        <f t="shared" si="32"/>
        <v>5598</v>
      </c>
      <c r="I43" s="18">
        <f t="shared" si="32"/>
        <v>8725.92</v>
      </c>
      <c r="J43" s="18">
        <f t="shared" si="32"/>
        <v>0</v>
      </c>
      <c r="K43" s="18">
        <f t="shared" si="32"/>
        <v>0</v>
      </c>
      <c r="L43" s="18">
        <f t="shared" si="32"/>
        <v>0</v>
      </c>
      <c r="M43" s="18">
        <f t="shared" si="32"/>
        <v>78217.679999999993</v>
      </c>
      <c r="N43" s="18">
        <f t="shared" si="32"/>
        <v>7619.54</v>
      </c>
      <c r="O43" s="18">
        <f>SUM(C43:N43)</f>
        <v>245171.86</v>
      </c>
      <c r="P43" s="29">
        <f t="shared" si="16"/>
        <v>54.482635555555554</v>
      </c>
    </row>
    <row r="44" spans="1:16" x14ac:dyDescent="0.25">
      <c r="A44" s="1" t="s">
        <v>30</v>
      </c>
      <c r="B44" s="17">
        <f t="shared" ref="B44:N44" si="33">SUM(B45:B46)</f>
        <v>450000</v>
      </c>
      <c r="C44" s="18">
        <f t="shared" si="33"/>
        <v>16463.849999999999</v>
      </c>
      <c r="D44" s="18">
        <f t="shared" si="33"/>
        <v>4712.51</v>
      </c>
      <c r="E44" s="18">
        <f t="shared" si="33"/>
        <v>40340</v>
      </c>
      <c r="F44" s="18">
        <f t="shared" si="33"/>
        <v>82600</v>
      </c>
      <c r="G44" s="18">
        <f t="shared" si="33"/>
        <v>894.36</v>
      </c>
      <c r="H44" s="18">
        <f t="shared" si="33"/>
        <v>5598</v>
      </c>
      <c r="I44" s="18">
        <f t="shared" si="33"/>
        <v>8725.92</v>
      </c>
      <c r="J44" s="18">
        <f t="shared" si="33"/>
        <v>0</v>
      </c>
      <c r="K44" s="18">
        <f t="shared" si="33"/>
        <v>0</v>
      </c>
      <c r="L44" s="18">
        <f t="shared" si="33"/>
        <v>0</v>
      </c>
      <c r="M44" s="18">
        <f t="shared" si="33"/>
        <v>78217.679999999993</v>
      </c>
      <c r="N44" s="18">
        <f t="shared" si="33"/>
        <v>7619.54</v>
      </c>
      <c r="O44" s="18">
        <f t="shared" si="15"/>
        <v>245171.86</v>
      </c>
      <c r="P44" s="29">
        <f t="shared" si="16"/>
        <v>54.482635555555554</v>
      </c>
    </row>
    <row r="45" spans="1:16" x14ac:dyDescent="0.25">
      <c r="A45" s="24" t="s">
        <v>32</v>
      </c>
      <c r="B45" s="20">
        <v>50000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7">
        <f t="shared" si="15"/>
        <v>0</v>
      </c>
      <c r="P45" s="29">
        <f t="shared" si="16"/>
        <v>0</v>
      </c>
    </row>
    <row r="46" spans="1:16" x14ac:dyDescent="0.25">
      <c r="A46" s="11" t="s">
        <v>33</v>
      </c>
      <c r="B46" s="20">
        <v>400000</v>
      </c>
      <c r="C46" s="21">
        <v>16463.849999999999</v>
      </c>
      <c r="D46" s="21">
        <v>4712.51</v>
      </c>
      <c r="E46" s="21">
        <v>40340</v>
      </c>
      <c r="F46" s="21">
        <v>82600</v>
      </c>
      <c r="G46" s="21">
        <v>894.36</v>
      </c>
      <c r="H46" s="21">
        <v>5598</v>
      </c>
      <c r="I46" s="21">
        <v>8725.92</v>
      </c>
      <c r="J46" s="21">
        <v>0</v>
      </c>
      <c r="K46" s="21">
        <v>0</v>
      </c>
      <c r="L46" s="21">
        <v>0</v>
      </c>
      <c r="M46" s="21">
        <v>78217.679999999993</v>
      </c>
      <c r="N46" s="21">
        <v>7619.54</v>
      </c>
      <c r="O46" s="27">
        <f t="shared" si="15"/>
        <v>245171.86</v>
      </c>
      <c r="P46" s="29">
        <f t="shared" si="16"/>
        <v>61.292965000000002</v>
      </c>
    </row>
    <row r="47" spans="1:16" x14ac:dyDescent="0.25">
      <c r="A47" s="1" t="s">
        <v>42</v>
      </c>
      <c r="B47" s="17">
        <f>B48</f>
        <v>480000</v>
      </c>
      <c r="C47" s="18">
        <f>C48</f>
        <v>50689.79</v>
      </c>
      <c r="D47" s="18">
        <f t="shared" ref="D47:N47" si="34">D48</f>
        <v>17098.2</v>
      </c>
      <c r="E47" s="18">
        <f t="shared" si="34"/>
        <v>27439.73</v>
      </c>
      <c r="F47" s="18">
        <f t="shared" si="34"/>
        <v>19170.39</v>
      </c>
      <c r="G47" s="18">
        <f t="shared" si="34"/>
        <v>4219.68</v>
      </c>
      <c r="H47" s="18">
        <f t="shared" si="34"/>
        <v>71553.179999999993</v>
      </c>
      <c r="I47" s="18">
        <f t="shared" si="34"/>
        <v>27398.53</v>
      </c>
      <c r="J47" s="18">
        <f t="shared" si="34"/>
        <v>71680.539999999994</v>
      </c>
      <c r="K47" s="18">
        <f t="shared" si="34"/>
        <v>23069</v>
      </c>
      <c r="L47" s="18">
        <f t="shared" si="34"/>
        <v>37134</v>
      </c>
      <c r="M47" s="18">
        <f t="shared" si="34"/>
        <v>6490</v>
      </c>
      <c r="N47" s="18">
        <f t="shared" si="34"/>
        <v>42588.55</v>
      </c>
      <c r="O47" s="18">
        <f t="shared" si="15"/>
        <v>398531.58999999997</v>
      </c>
      <c r="P47" s="29">
        <f t="shared" si="16"/>
        <v>83.027414583333339</v>
      </c>
    </row>
    <row r="48" spans="1:16" x14ac:dyDescent="0.25">
      <c r="A48" s="1" t="s">
        <v>30</v>
      </c>
      <c r="B48" s="17">
        <f t="shared" ref="B48:N48" si="35">SUM(B49:B50)</f>
        <v>480000</v>
      </c>
      <c r="C48" s="18">
        <f t="shared" si="35"/>
        <v>50689.79</v>
      </c>
      <c r="D48" s="18">
        <f t="shared" si="35"/>
        <v>17098.2</v>
      </c>
      <c r="E48" s="18">
        <f t="shared" si="35"/>
        <v>27439.73</v>
      </c>
      <c r="F48" s="18">
        <f t="shared" si="35"/>
        <v>19170.39</v>
      </c>
      <c r="G48" s="18">
        <f t="shared" si="35"/>
        <v>4219.68</v>
      </c>
      <c r="H48" s="18">
        <f t="shared" si="35"/>
        <v>71553.179999999993</v>
      </c>
      <c r="I48" s="18">
        <f t="shared" si="35"/>
        <v>27398.53</v>
      </c>
      <c r="J48" s="18">
        <f t="shared" si="35"/>
        <v>71680.539999999994</v>
      </c>
      <c r="K48" s="18">
        <f t="shared" si="35"/>
        <v>23069</v>
      </c>
      <c r="L48" s="18">
        <f t="shared" si="35"/>
        <v>37134</v>
      </c>
      <c r="M48" s="18">
        <f t="shared" si="35"/>
        <v>6490</v>
      </c>
      <c r="N48" s="18">
        <f t="shared" si="35"/>
        <v>42588.55</v>
      </c>
      <c r="O48" s="18">
        <f t="shared" si="15"/>
        <v>398531.58999999997</v>
      </c>
      <c r="P48" s="29">
        <f t="shared" si="16"/>
        <v>83.027414583333339</v>
      </c>
    </row>
    <row r="49" spans="1:16" x14ac:dyDescent="0.25">
      <c r="A49" s="24" t="s">
        <v>32</v>
      </c>
      <c r="B49" s="20">
        <v>20000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7">
        <f t="shared" si="15"/>
        <v>0</v>
      </c>
      <c r="P49" s="29">
        <f t="shared" si="16"/>
        <v>0</v>
      </c>
    </row>
    <row r="50" spans="1:16" x14ac:dyDescent="0.25">
      <c r="A50" s="11" t="s">
        <v>33</v>
      </c>
      <c r="B50" s="20">
        <v>460000</v>
      </c>
      <c r="C50" s="21">
        <v>50689.79</v>
      </c>
      <c r="D50" s="21">
        <v>17098.2</v>
      </c>
      <c r="E50" s="21">
        <v>27439.73</v>
      </c>
      <c r="F50" s="21">
        <v>19170.39</v>
      </c>
      <c r="G50" s="21">
        <v>4219.68</v>
      </c>
      <c r="H50" s="21">
        <v>71553.179999999993</v>
      </c>
      <c r="I50" s="21">
        <v>27398.53</v>
      </c>
      <c r="J50" s="21">
        <v>71680.539999999994</v>
      </c>
      <c r="K50" s="21">
        <v>23069</v>
      </c>
      <c r="L50" s="21">
        <v>37134</v>
      </c>
      <c r="M50" s="21">
        <v>6490</v>
      </c>
      <c r="N50" s="21">
        <v>42588.55</v>
      </c>
      <c r="O50" s="27">
        <f t="shared" si="15"/>
        <v>398531.58999999997</v>
      </c>
      <c r="P50" s="29">
        <f t="shared" si="16"/>
        <v>86.637302173913042</v>
      </c>
    </row>
    <row r="51" spans="1:16" x14ac:dyDescent="0.25">
      <c r="A51" s="1" t="s">
        <v>43</v>
      </c>
      <c r="B51" s="17">
        <f>B52+B61+B64+B67</f>
        <v>33603000</v>
      </c>
      <c r="C51" s="17">
        <f t="shared" ref="C51:N51" si="36">C52+C61+C64+C67</f>
        <v>241295.53</v>
      </c>
      <c r="D51" s="17">
        <f t="shared" si="36"/>
        <v>141385.68</v>
      </c>
      <c r="E51" s="17">
        <f t="shared" si="36"/>
        <v>472412.61</v>
      </c>
      <c r="F51" s="17">
        <f t="shared" si="36"/>
        <v>453763.05</v>
      </c>
      <c r="G51" s="17">
        <f t="shared" si="36"/>
        <v>286751.84000000003</v>
      </c>
      <c r="H51" s="17">
        <f t="shared" si="36"/>
        <v>190193.24</v>
      </c>
      <c r="I51" s="17">
        <f t="shared" si="36"/>
        <v>821498.49</v>
      </c>
      <c r="J51" s="17">
        <f t="shared" si="36"/>
        <v>18222.419999999995</v>
      </c>
      <c r="K51" s="17">
        <f t="shared" si="36"/>
        <v>1210036.2</v>
      </c>
      <c r="L51" s="17">
        <f t="shared" si="36"/>
        <v>840003.72</v>
      </c>
      <c r="M51" s="17">
        <f t="shared" si="36"/>
        <v>788300.25999999989</v>
      </c>
      <c r="N51" s="17">
        <f t="shared" si="36"/>
        <v>351168.38999999996</v>
      </c>
      <c r="O51" s="18">
        <f t="shared" si="15"/>
        <v>5815031.4299999988</v>
      </c>
      <c r="P51" s="29">
        <f t="shared" si="16"/>
        <v>17.305096062851529</v>
      </c>
    </row>
    <row r="52" spans="1:16" x14ac:dyDescent="0.25">
      <c r="A52" s="1" t="s">
        <v>46</v>
      </c>
      <c r="B52" s="17">
        <f>B53</f>
        <v>30894000</v>
      </c>
      <c r="C52" s="17">
        <f t="shared" ref="C52:N52" si="37">C53</f>
        <v>116245.4</v>
      </c>
      <c r="D52" s="17">
        <f t="shared" si="37"/>
        <v>0</v>
      </c>
      <c r="E52" s="17">
        <f t="shared" si="37"/>
        <v>448041.16</v>
      </c>
      <c r="F52" s="17">
        <f t="shared" si="37"/>
        <v>430967.43</v>
      </c>
      <c r="G52" s="17">
        <f t="shared" si="37"/>
        <v>259983.07</v>
      </c>
      <c r="H52" s="17">
        <f t="shared" si="37"/>
        <v>136820.65</v>
      </c>
      <c r="I52" s="17">
        <f t="shared" si="37"/>
        <v>680999.88</v>
      </c>
      <c r="J52" s="17">
        <f t="shared" si="37"/>
        <v>15055.579999999994</v>
      </c>
      <c r="K52" s="17">
        <f t="shared" si="37"/>
        <v>1153736.26</v>
      </c>
      <c r="L52" s="17">
        <f t="shared" si="37"/>
        <v>690278.92</v>
      </c>
      <c r="M52" s="17">
        <f t="shared" si="37"/>
        <v>664447.07999999996</v>
      </c>
      <c r="N52" s="17">
        <f t="shared" si="37"/>
        <v>273879.09999999998</v>
      </c>
      <c r="O52" s="18">
        <f t="shared" si="15"/>
        <v>4870454.5299999993</v>
      </c>
      <c r="P52" s="29">
        <f t="shared" si="16"/>
        <v>15.765049944973132</v>
      </c>
    </row>
    <row r="53" spans="1:16" x14ac:dyDescent="0.25">
      <c r="A53" s="1" t="s">
        <v>44</v>
      </c>
      <c r="B53" s="17">
        <f>SUM(B54:B60)</f>
        <v>30894000</v>
      </c>
      <c r="C53" s="17">
        <f t="shared" ref="C53:N53" si="38">SUM(C54:C60)</f>
        <v>116245.4</v>
      </c>
      <c r="D53" s="17">
        <f t="shared" si="38"/>
        <v>0</v>
      </c>
      <c r="E53" s="17">
        <f t="shared" si="38"/>
        <v>448041.16</v>
      </c>
      <c r="F53" s="17">
        <f t="shared" si="38"/>
        <v>430967.43</v>
      </c>
      <c r="G53" s="17">
        <f t="shared" si="38"/>
        <v>259983.07</v>
      </c>
      <c r="H53" s="17">
        <f t="shared" si="38"/>
        <v>136820.65</v>
      </c>
      <c r="I53" s="17">
        <f t="shared" si="38"/>
        <v>680999.88</v>
      </c>
      <c r="J53" s="17">
        <f t="shared" si="38"/>
        <v>15055.579999999994</v>
      </c>
      <c r="K53" s="17">
        <f t="shared" si="38"/>
        <v>1153736.26</v>
      </c>
      <c r="L53" s="17">
        <f t="shared" si="38"/>
        <v>690278.92</v>
      </c>
      <c r="M53" s="17">
        <f t="shared" si="38"/>
        <v>664447.07999999996</v>
      </c>
      <c r="N53" s="17">
        <f t="shared" si="38"/>
        <v>273879.09999999998</v>
      </c>
      <c r="O53" s="18">
        <f t="shared" si="15"/>
        <v>4870454.5299999993</v>
      </c>
      <c r="P53" s="29">
        <f t="shared" si="16"/>
        <v>15.765049944973132</v>
      </c>
    </row>
    <row r="54" spans="1:16" x14ac:dyDescent="0.25">
      <c r="A54" s="26" t="s">
        <v>53</v>
      </c>
      <c r="B54" s="20">
        <v>6541000</v>
      </c>
      <c r="C54" s="20">
        <v>116245.4</v>
      </c>
      <c r="D54" s="20">
        <v>0</v>
      </c>
      <c r="E54" s="20">
        <v>448041.16</v>
      </c>
      <c r="F54" s="20">
        <v>430967.43</v>
      </c>
      <c r="G54" s="20">
        <v>259983.07</v>
      </c>
      <c r="H54" s="20">
        <v>136820.65</v>
      </c>
      <c r="I54" s="20">
        <v>680999.88</v>
      </c>
      <c r="J54" s="20">
        <v>76862.539999999994</v>
      </c>
      <c r="K54" s="20">
        <v>1153736.26</v>
      </c>
      <c r="L54" s="20">
        <v>369330.34</v>
      </c>
      <c r="M54" s="20">
        <v>41366</v>
      </c>
      <c r="N54" s="20">
        <v>93975.14</v>
      </c>
      <c r="O54" s="27">
        <f t="shared" si="15"/>
        <v>3808327.8699999996</v>
      </c>
      <c r="P54" s="29">
        <f t="shared" si="16"/>
        <v>58.222410487693004</v>
      </c>
    </row>
    <row r="55" spans="1:16" x14ac:dyDescent="0.25">
      <c r="A55" s="26" t="s">
        <v>54</v>
      </c>
      <c r="B55" s="20">
        <v>2853000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-61806.96</v>
      </c>
      <c r="K55" s="20">
        <v>0</v>
      </c>
      <c r="L55" s="20">
        <v>320948.58</v>
      </c>
      <c r="M55" s="20">
        <v>623081.07999999996</v>
      </c>
      <c r="N55" s="20">
        <v>179903.96</v>
      </c>
      <c r="O55" s="27">
        <f t="shared" si="15"/>
        <v>1062126.6599999999</v>
      </c>
      <c r="P55" s="29">
        <f t="shared" si="16"/>
        <v>37.228414300736063</v>
      </c>
    </row>
    <row r="56" spans="1:16" x14ac:dyDescent="0.25">
      <c r="A56" s="26" t="s">
        <v>55</v>
      </c>
      <c r="B56" s="20">
        <v>2500000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7">
        <f t="shared" si="15"/>
        <v>0</v>
      </c>
      <c r="P56" s="29">
        <f t="shared" si="16"/>
        <v>0</v>
      </c>
    </row>
    <row r="57" spans="1:16" x14ac:dyDescent="0.25">
      <c r="A57" s="26" t="s">
        <v>56</v>
      </c>
      <c r="B57" s="20">
        <v>10000000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7">
        <f t="shared" si="15"/>
        <v>0</v>
      </c>
      <c r="P57" s="29">
        <f t="shared" si="16"/>
        <v>0</v>
      </c>
    </row>
    <row r="58" spans="1:16" x14ac:dyDescent="0.25">
      <c r="A58" s="26" t="s">
        <v>57</v>
      </c>
      <c r="B58" s="20">
        <v>4000000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7">
        <f t="shared" si="15"/>
        <v>0</v>
      </c>
      <c r="P58" s="29">
        <f t="shared" si="16"/>
        <v>0</v>
      </c>
    </row>
    <row r="59" spans="1:16" x14ac:dyDescent="0.25">
      <c r="A59" s="26" t="s">
        <v>47</v>
      </c>
      <c r="B59" s="20">
        <v>3000000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7">
        <f t="shared" si="15"/>
        <v>0</v>
      </c>
      <c r="P59" s="29">
        <f t="shared" si="16"/>
        <v>0</v>
      </c>
    </row>
    <row r="60" spans="1:16" x14ac:dyDescent="0.25">
      <c r="A60" s="26" t="s">
        <v>58</v>
      </c>
      <c r="B60" s="20">
        <v>2000000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7">
        <f t="shared" si="15"/>
        <v>0</v>
      </c>
      <c r="P60" s="29">
        <f t="shared" si="16"/>
        <v>0</v>
      </c>
    </row>
    <row r="61" spans="1:16" x14ac:dyDescent="0.25">
      <c r="A61" s="1" t="s">
        <v>48</v>
      </c>
      <c r="B61" s="17">
        <f>B62+B63</f>
        <v>1709000</v>
      </c>
      <c r="C61" s="17">
        <f t="shared" ref="C61:H61" si="39">C62+C63</f>
        <v>125050.13</v>
      </c>
      <c r="D61" s="17">
        <f t="shared" si="39"/>
        <v>141385.68</v>
      </c>
      <c r="E61" s="17">
        <f t="shared" si="39"/>
        <v>24371.45</v>
      </c>
      <c r="F61" s="17">
        <f t="shared" si="39"/>
        <v>0</v>
      </c>
      <c r="G61" s="17">
        <f t="shared" si="39"/>
        <v>0</v>
      </c>
      <c r="H61" s="17">
        <f t="shared" si="39"/>
        <v>47177.59</v>
      </c>
      <c r="I61" s="17">
        <f t="shared" ref="I61" si="40">I62+I63</f>
        <v>18014.61</v>
      </c>
      <c r="J61" s="17">
        <f t="shared" ref="J61" si="41">J62+J63</f>
        <v>3166.84</v>
      </c>
      <c r="K61" s="17">
        <f t="shared" ref="K61" si="42">K62+K63</f>
        <v>42157.64</v>
      </c>
      <c r="L61" s="17">
        <f t="shared" ref="L61" si="43">L62+L63</f>
        <v>143598.79999999999</v>
      </c>
      <c r="M61" s="17">
        <f t="shared" ref="M61:N61" si="44">M62+M63</f>
        <v>91001.98</v>
      </c>
      <c r="N61" s="17">
        <f t="shared" si="44"/>
        <v>70492.490000000005</v>
      </c>
      <c r="O61" s="18">
        <f t="shared" si="15"/>
        <v>706417.21</v>
      </c>
      <c r="P61" s="29">
        <f t="shared" si="16"/>
        <v>41.335120538326507</v>
      </c>
    </row>
    <row r="62" spans="1:16" x14ac:dyDescent="0.25">
      <c r="A62" s="26" t="s">
        <v>59</v>
      </c>
      <c r="B62" s="20">
        <v>609000</v>
      </c>
      <c r="C62" s="20">
        <v>125050.13</v>
      </c>
      <c r="D62" s="20">
        <v>141385.68</v>
      </c>
      <c r="E62" s="20">
        <v>24371.45</v>
      </c>
      <c r="F62" s="20">
        <v>0</v>
      </c>
      <c r="G62" s="20">
        <v>0</v>
      </c>
      <c r="H62" s="20">
        <v>47177.59</v>
      </c>
      <c r="I62" s="20">
        <v>18014.61</v>
      </c>
      <c r="J62" s="20">
        <v>3166.84</v>
      </c>
      <c r="K62" s="20">
        <v>-17.36</v>
      </c>
      <c r="L62" s="20">
        <v>0</v>
      </c>
      <c r="M62" s="20">
        <v>-1759.57</v>
      </c>
      <c r="N62" s="20">
        <v>0</v>
      </c>
      <c r="O62" s="27">
        <f t="shared" si="15"/>
        <v>357389.37</v>
      </c>
      <c r="P62" s="29">
        <f t="shared" si="16"/>
        <v>58.684625615763544</v>
      </c>
    </row>
    <row r="63" spans="1:16" x14ac:dyDescent="0.25">
      <c r="A63" s="26" t="s">
        <v>60</v>
      </c>
      <c r="B63" s="20">
        <v>1100000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42175</v>
      </c>
      <c r="L63" s="20">
        <v>143598.79999999999</v>
      </c>
      <c r="M63" s="20">
        <v>92761.55</v>
      </c>
      <c r="N63" s="20">
        <v>70492.490000000005</v>
      </c>
      <c r="O63" s="27">
        <f t="shared" si="15"/>
        <v>349027.83999999997</v>
      </c>
      <c r="P63" s="29">
        <f t="shared" si="16"/>
        <v>31.729803636363638</v>
      </c>
    </row>
    <row r="64" spans="1:16" x14ac:dyDescent="0.25">
      <c r="A64" s="1" t="s">
        <v>49</v>
      </c>
      <c r="B64" s="17">
        <f>B65+B66</f>
        <v>800000</v>
      </c>
      <c r="C64" s="17">
        <f t="shared" ref="C64:N64" si="45">C65+C66</f>
        <v>0</v>
      </c>
      <c r="D64" s="17">
        <f t="shared" si="45"/>
        <v>0</v>
      </c>
      <c r="E64" s="17">
        <f t="shared" si="45"/>
        <v>0</v>
      </c>
      <c r="F64" s="17">
        <f t="shared" si="45"/>
        <v>22795.62</v>
      </c>
      <c r="G64" s="17">
        <f t="shared" si="45"/>
        <v>26768.77</v>
      </c>
      <c r="H64" s="17">
        <f t="shared" si="45"/>
        <v>6195</v>
      </c>
      <c r="I64" s="17">
        <f t="shared" si="45"/>
        <v>122484</v>
      </c>
      <c r="J64" s="17">
        <f t="shared" si="45"/>
        <v>0</v>
      </c>
      <c r="K64" s="17">
        <f t="shared" si="45"/>
        <v>14142.3</v>
      </c>
      <c r="L64" s="17">
        <f t="shared" si="45"/>
        <v>6126</v>
      </c>
      <c r="M64" s="17">
        <f t="shared" si="45"/>
        <v>32851.199999999997</v>
      </c>
      <c r="N64" s="17">
        <f t="shared" si="45"/>
        <v>6796.8</v>
      </c>
      <c r="O64" s="18">
        <f t="shared" si="15"/>
        <v>238159.69</v>
      </c>
      <c r="P64" s="29">
        <f t="shared" si="16"/>
        <v>29.769961250000001</v>
      </c>
    </row>
    <row r="65" spans="1:16" x14ac:dyDescent="0.25">
      <c r="A65" s="26" t="s">
        <v>61</v>
      </c>
      <c r="B65" s="20">
        <v>400000</v>
      </c>
      <c r="C65" s="20">
        <v>0</v>
      </c>
      <c r="D65" s="20">
        <v>0</v>
      </c>
      <c r="E65" s="20">
        <v>0</v>
      </c>
      <c r="F65" s="20">
        <v>22795.62</v>
      </c>
      <c r="G65" s="20">
        <v>26768.77</v>
      </c>
      <c r="H65" s="20">
        <v>6195</v>
      </c>
      <c r="I65" s="20">
        <v>122484</v>
      </c>
      <c r="J65" s="20">
        <v>0</v>
      </c>
      <c r="K65" s="20">
        <v>14142.3</v>
      </c>
      <c r="L65" s="20">
        <v>6126</v>
      </c>
      <c r="M65" s="20">
        <v>32851.199999999997</v>
      </c>
      <c r="N65" s="20">
        <v>6796.8</v>
      </c>
      <c r="O65" s="27">
        <f t="shared" si="15"/>
        <v>238159.69</v>
      </c>
      <c r="P65" s="29">
        <f t="shared" si="16"/>
        <v>59.539922500000003</v>
      </c>
    </row>
    <row r="66" spans="1:16" x14ac:dyDescent="0.25">
      <c r="A66" s="26" t="s">
        <v>62</v>
      </c>
      <c r="B66" s="20">
        <v>400000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7">
        <f t="shared" ref="O66" si="46">SUM(C66:N66)</f>
        <v>0</v>
      </c>
      <c r="P66" s="29">
        <f t="shared" si="16"/>
        <v>0</v>
      </c>
    </row>
    <row r="67" spans="1:16" x14ac:dyDescent="0.25">
      <c r="A67" s="1" t="s">
        <v>50</v>
      </c>
      <c r="B67" s="17">
        <v>200000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f t="shared" si="15"/>
        <v>0</v>
      </c>
      <c r="P67" s="29">
        <f t="shared" si="16"/>
        <v>0</v>
      </c>
    </row>
  </sheetData>
  <mergeCells count="5">
    <mergeCell ref="A1:P1"/>
    <mergeCell ref="A2:P2"/>
    <mergeCell ref="A3:P3"/>
    <mergeCell ref="A4:P4"/>
    <mergeCell ref="A19:P19"/>
  </mergeCells>
  <pageMargins left="0.7" right="0.7" top="0.75" bottom="0.75" header="0.3" footer="0.3"/>
  <pageSetup paperSize="9" scale="52" orientation="landscape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2"/>
  <sheetViews>
    <sheetView zoomScaleNormal="100" workbookViewId="0">
      <selection activeCell="B21" sqref="B21"/>
    </sheetView>
  </sheetViews>
  <sheetFormatPr defaultRowHeight="15" x14ac:dyDescent="0.25"/>
  <cols>
    <col min="1" max="1" width="51.42578125" bestFit="1" customWidth="1"/>
    <col min="2" max="2" width="17.28515625" customWidth="1"/>
    <col min="3" max="3" width="17.140625" customWidth="1"/>
    <col min="4" max="4" width="15.28515625" customWidth="1"/>
    <col min="5" max="5" width="13.42578125" bestFit="1" customWidth="1"/>
    <col min="6" max="6" width="13.7109375" bestFit="1" customWidth="1"/>
    <col min="7" max="8" width="13.42578125" bestFit="1" customWidth="1"/>
    <col min="9" max="9" width="13.7109375" bestFit="1" customWidth="1"/>
    <col min="10" max="10" width="13.42578125" bestFit="1" customWidth="1"/>
    <col min="11" max="11" width="13.7109375" bestFit="1" customWidth="1"/>
    <col min="12" max="12" width="13.42578125" bestFit="1" customWidth="1"/>
    <col min="13" max="13" width="13.42578125" customWidth="1"/>
    <col min="14" max="14" width="13.85546875" bestFit="1" customWidth="1"/>
    <col min="15" max="15" width="14.85546875" bestFit="1" customWidth="1"/>
    <col min="16" max="16" width="13.140625" bestFit="1" customWidth="1"/>
  </cols>
  <sheetData>
    <row r="1" spans="1:16" ht="18.75" customHeight="1" x14ac:dyDescent="0.3">
      <c r="A1" s="37" t="s">
        <v>21</v>
      </c>
      <c r="B1" s="37"/>
      <c r="C1" s="37"/>
      <c r="D1" s="37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1" customHeight="1" x14ac:dyDescent="0.3">
      <c r="A2" s="37" t="s">
        <v>22</v>
      </c>
      <c r="B2" s="37"/>
      <c r="C2" s="37"/>
      <c r="D2" s="37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5.75" customHeight="1" x14ac:dyDescent="0.3">
      <c r="A3" s="37" t="s">
        <v>23</v>
      </c>
      <c r="B3" s="37"/>
      <c r="C3" s="37"/>
      <c r="D3" s="37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ht="24.95" customHeight="1" x14ac:dyDescent="0.3">
      <c r="A4" s="38" t="s">
        <v>66</v>
      </c>
      <c r="B4" s="38"/>
      <c r="C4" s="38"/>
      <c r="D4" s="38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ht="25.5" x14ac:dyDescent="0.25">
      <c r="A5" s="5"/>
      <c r="B5" s="6" t="s">
        <v>52</v>
      </c>
      <c r="C5" s="6" t="s">
        <v>69</v>
      </c>
      <c r="D5" s="7" t="s">
        <v>13</v>
      </c>
    </row>
    <row r="6" spans="1:16" s="10" customFormat="1" ht="20.100000000000001" customHeight="1" x14ac:dyDescent="0.25">
      <c r="A6" s="8" t="s">
        <v>14</v>
      </c>
      <c r="B6" s="9">
        <f>B7+B8+B12+B16-B17</f>
        <v>48287116.5</v>
      </c>
      <c r="C6" s="9">
        <v>30234851.59</v>
      </c>
      <c r="D6" s="28">
        <v>62.614738219044412</v>
      </c>
    </row>
    <row r="7" spans="1:16" ht="20.100000000000001" customHeight="1" x14ac:dyDescent="0.25">
      <c r="A7" s="1" t="s">
        <v>15</v>
      </c>
      <c r="B7" s="2">
        <v>22914227</v>
      </c>
      <c r="C7" s="2">
        <v>4183000</v>
      </c>
      <c r="D7" s="28">
        <v>18.255034306852245</v>
      </c>
    </row>
    <row r="8" spans="1:16" ht="20.100000000000001" customHeight="1" x14ac:dyDescent="0.25">
      <c r="A8" s="4" t="s">
        <v>25</v>
      </c>
      <c r="B8" s="2">
        <f>SUM(B9:B11)</f>
        <v>3675862</v>
      </c>
      <c r="C8" s="2">
        <v>3491060.2600000007</v>
      </c>
      <c r="D8" s="28">
        <v>94.972560449766632</v>
      </c>
    </row>
    <row r="9" spans="1:16" s="10" customFormat="1" ht="20.100000000000001" customHeight="1" x14ac:dyDescent="0.25">
      <c r="A9" s="11" t="s">
        <v>16</v>
      </c>
      <c r="B9" s="12">
        <v>1118046</v>
      </c>
      <c r="C9" s="14">
        <v>1031677.05</v>
      </c>
      <c r="D9" s="28">
        <v>92.275009257221981</v>
      </c>
    </row>
    <row r="10" spans="1:16" s="10" customFormat="1" ht="20.100000000000001" customHeight="1" x14ac:dyDescent="0.25">
      <c r="A10" s="11" t="s">
        <v>17</v>
      </c>
      <c r="B10" s="12">
        <v>2525744</v>
      </c>
      <c r="C10" s="14">
        <v>2438325.73</v>
      </c>
      <c r="D10" s="28">
        <v>96.538910119156967</v>
      </c>
    </row>
    <row r="11" spans="1:16" s="10" customFormat="1" ht="20.100000000000001" customHeight="1" x14ac:dyDescent="0.25">
      <c r="A11" s="11" t="s">
        <v>18</v>
      </c>
      <c r="B11" s="12">
        <v>32072</v>
      </c>
      <c r="C11" s="14">
        <v>21057.48</v>
      </c>
      <c r="D11" s="28">
        <v>65.656896981790965</v>
      </c>
    </row>
    <row r="12" spans="1:16" ht="20.100000000000001" customHeight="1" x14ac:dyDescent="0.25">
      <c r="A12" s="1" t="s">
        <v>19</v>
      </c>
      <c r="B12" s="2">
        <f>B13+B14</f>
        <v>401000</v>
      </c>
      <c r="C12" s="2">
        <v>1203725.83</v>
      </c>
      <c r="D12" s="28">
        <v>300.1810049875312</v>
      </c>
    </row>
    <row r="13" spans="1:16" s="10" customFormat="1" ht="20.100000000000001" customHeight="1" x14ac:dyDescent="0.25">
      <c r="A13" s="11" t="s">
        <v>20</v>
      </c>
      <c r="B13" s="13">
        <v>400000</v>
      </c>
      <c r="C13" s="14">
        <v>1170275.83</v>
      </c>
      <c r="D13" s="28">
        <v>292.56895750000001</v>
      </c>
    </row>
    <row r="14" spans="1:16" s="10" customFormat="1" ht="20.100000000000001" customHeight="1" x14ac:dyDescent="0.25">
      <c r="A14" s="11" t="s">
        <v>24</v>
      </c>
      <c r="B14" s="13">
        <v>1000</v>
      </c>
      <c r="C14" s="14">
        <v>35210</v>
      </c>
      <c r="D14" s="28">
        <v>3521</v>
      </c>
    </row>
    <row r="15" spans="1:16" s="10" customFormat="1" ht="20.100000000000001" customHeight="1" x14ac:dyDescent="0.25">
      <c r="A15" s="25" t="s">
        <v>63</v>
      </c>
      <c r="B15" s="3">
        <v>0</v>
      </c>
      <c r="C15" s="2">
        <v>15000</v>
      </c>
      <c r="D15" s="28">
        <v>0</v>
      </c>
    </row>
    <row r="16" spans="1:16" s="10" customFormat="1" ht="20.100000000000001" customHeight="1" x14ac:dyDescent="0.25">
      <c r="A16" s="25" t="s">
        <v>64</v>
      </c>
      <c r="B16" s="3">
        <v>21385415.5</v>
      </c>
      <c r="C16" s="2">
        <v>21385415.5</v>
      </c>
      <c r="D16" s="28">
        <v>100</v>
      </c>
    </row>
    <row r="17" spans="1:16" ht="20.100000000000001" customHeight="1" x14ac:dyDescent="0.25">
      <c r="A17" s="1" t="s">
        <v>65</v>
      </c>
      <c r="B17" s="3">
        <v>89388</v>
      </c>
      <c r="C17" s="2">
        <v>43350</v>
      </c>
      <c r="D17" s="28">
        <v>48.496442475500068</v>
      </c>
    </row>
    <row r="19" spans="1:16" ht="18.75" x14ac:dyDescent="0.3">
      <c r="A19" s="38" t="s">
        <v>67</v>
      </c>
      <c r="B19" s="38"/>
      <c r="C19" s="38"/>
      <c r="D19" s="38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6" ht="25.5" x14ac:dyDescent="0.25">
      <c r="A20" s="5"/>
      <c r="B20" s="6" t="s">
        <v>70</v>
      </c>
      <c r="C20" s="6" t="s">
        <v>68</v>
      </c>
      <c r="D20" s="7" t="s">
        <v>13</v>
      </c>
    </row>
    <row r="21" spans="1:16" ht="20.100000000000001" customHeight="1" x14ac:dyDescent="0.25">
      <c r="A21" s="30" t="s">
        <v>51</v>
      </c>
      <c r="B21" s="32">
        <v>48287116.5</v>
      </c>
      <c r="C21" s="31">
        <v>12866700.709999999</v>
      </c>
      <c r="D21" s="7"/>
    </row>
    <row r="22" spans="1:16" ht="20.100000000000001" customHeight="1" x14ac:dyDescent="0.25">
      <c r="A22" s="15" t="s">
        <v>26</v>
      </c>
      <c r="B22" s="16">
        <v>12619761</v>
      </c>
      <c r="C22" s="16">
        <v>7053429.2800000003</v>
      </c>
      <c r="D22" s="36">
        <v>55.891940267331528</v>
      </c>
    </row>
    <row r="23" spans="1:16" ht="20.100000000000001" customHeight="1" x14ac:dyDescent="0.25">
      <c r="A23" s="1" t="s">
        <v>27</v>
      </c>
      <c r="B23" s="17">
        <v>4600000</v>
      </c>
      <c r="C23" s="18">
        <v>4287071.37</v>
      </c>
      <c r="D23" s="36">
        <v>93.197203695652178</v>
      </c>
    </row>
    <row r="24" spans="1:16" ht="20.100000000000001" customHeight="1" x14ac:dyDescent="0.25">
      <c r="A24" s="19" t="s">
        <v>28</v>
      </c>
      <c r="B24" s="20">
        <v>3500000</v>
      </c>
      <c r="C24" s="27">
        <v>3301836.13</v>
      </c>
      <c r="D24" s="36">
        <v>94.338175142857139</v>
      </c>
    </row>
    <row r="25" spans="1:16" ht="20.100000000000001" customHeight="1" x14ac:dyDescent="0.25">
      <c r="A25" s="11" t="s">
        <v>29</v>
      </c>
      <c r="B25" s="22">
        <v>1100000</v>
      </c>
      <c r="C25" s="27">
        <v>985235.24000000011</v>
      </c>
      <c r="D25" s="36">
        <v>89.566840000000013</v>
      </c>
    </row>
    <row r="26" spans="1:16" ht="20.100000000000001" customHeight="1" x14ac:dyDescent="0.25">
      <c r="A26" s="1" t="s">
        <v>30</v>
      </c>
      <c r="B26" s="23">
        <v>6609761</v>
      </c>
      <c r="C26" s="18">
        <v>1908739.46</v>
      </c>
      <c r="D26" s="36">
        <v>28.87758664798924</v>
      </c>
    </row>
    <row r="27" spans="1:16" ht="20.100000000000001" customHeight="1" x14ac:dyDescent="0.25">
      <c r="A27" s="11" t="s">
        <v>31</v>
      </c>
      <c r="B27" s="22">
        <v>259761</v>
      </c>
      <c r="C27" s="27">
        <v>228410.71000000002</v>
      </c>
      <c r="D27" s="36">
        <v>87.931102051501199</v>
      </c>
    </row>
    <row r="28" spans="1:16" ht="20.100000000000001" customHeight="1" x14ac:dyDescent="0.25">
      <c r="A28" s="24" t="s">
        <v>32</v>
      </c>
      <c r="B28" s="20">
        <v>450000</v>
      </c>
      <c r="C28" s="27">
        <v>362761.23</v>
      </c>
      <c r="D28" s="36">
        <v>80.613606666666669</v>
      </c>
    </row>
    <row r="29" spans="1:16" ht="20.100000000000001" customHeight="1" x14ac:dyDescent="0.25">
      <c r="A29" s="11" t="s">
        <v>33</v>
      </c>
      <c r="B29" s="20">
        <v>1050000</v>
      </c>
      <c r="C29" s="27">
        <v>1036064.49</v>
      </c>
      <c r="D29" s="36">
        <v>98.672808571428575</v>
      </c>
    </row>
    <row r="30" spans="1:16" ht="20.100000000000001" customHeight="1" x14ac:dyDescent="0.25">
      <c r="A30" s="11" t="s">
        <v>34</v>
      </c>
      <c r="B30" s="20">
        <v>150000</v>
      </c>
      <c r="C30" s="27">
        <v>41961.29</v>
      </c>
      <c r="D30" s="36">
        <v>27.974193333333332</v>
      </c>
    </row>
    <row r="31" spans="1:16" ht="20.100000000000001" customHeight="1" x14ac:dyDescent="0.25">
      <c r="A31" s="24" t="s">
        <v>35</v>
      </c>
      <c r="B31" s="20">
        <v>4000000</v>
      </c>
      <c r="C31" s="27">
        <v>49669.760000000002</v>
      </c>
      <c r="D31" s="36">
        <v>1.241744</v>
      </c>
    </row>
    <row r="32" spans="1:16" ht="20.100000000000001" customHeight="1" x14ac:dyDescent="0.25">
      <c r="A32" s="24" t="s">
        <v>36</v>
      </c>
      <c r="B32" s="20">
        <v>500000</v>
      </c>
      <c r="C32" s="27">
        <v>102444.94</v>
      </c>
      <c r="D32" s="36">
        <v>20.494987999999999</v>
      </c>
    </row>
    <row r="33" spans="1:4" ht="20.100000000000001" customHeight="1" x14ac:dyDescent="0.25">
      <c r="A33" s="24" t="s">
        <v>37</v>
      </c>
      <c r="B33" s="20">
        <v>200000</v>
      </c>
      <c r="C33" s="27">
        <v>77397.040000000008</v>
      </c>
      <c r="D33" s="36">
        <v>38.698520000000002</v>
      </c>
    </row>
    <row r="34" spans="1:4" ht="20.100000000000001" customHeight="1" x14ac:dyDescent="0.25">
      <c r="A34" s="1" t="s">
        <v>38</v>
      </c>
      <c r="B34" s="17">
        <v>2064355.5</v>
      </c>
      <c r="C34" s="18">
        <v>0</v>
      </c>
      <c r="D34" s="36">
        <v>0</v>
      </c>
    </row>
    <row r="35" spans="1:4" ht="20.100000000000001" customHeight="1" x14ac:dyDescent="0.25">
      <c r="A35" s="1" t="s">
        <v>39</v>
      </c>
      <c r="B35" s="17">
        <v>150000</v>
      </c>
      <c r="C35" s="18">
        <v>0</v>
      </c>
      <c r="D35" s="36">
        <v>0</v>
      </c>
    </row>
    <row r="36" spans="1:4" ht="20.100000000000001" customHeight="1" x14ac:dyDescent="0.25">
      <c r="A36" s="1" t="s">
        <v>40</v>
      </c>
      <c r="B36" s="17">
        <v>330000</v>
      </c>
      <c r="C36" s="18">
        <v>213915</v>
      </c>
      <c r="D36" s="36">
        <v>64.822727272727278</v>
      </c>
    </row>
    <row r="37" spans="1:4" ht="20.100000000000001" customHeight="1" x14ac:dyDescent="0.25">
      <c r="A37" s="1" t="s">
        <v>41</v>
      </c>
      <c r="B37" s="17">
        <v>450000</v>
      </c>
      <c r="C37" s="18">
        <v>245171.86</v>
      </c>
      <c r="D37" s="36">
        <v>54.482635555555554</v>
      </c>
    </row>
    <row r="38" spans="1:4" ht="20.100000000000001" customHeight="1" x14ac:dyDescent="0.25">
      <c r="A38" s="1" t="s">
        <v>42</v>
      </c>
      <c r="B38" s="17">
        <v>480000</v>
      </c>
      <c r="C38" s="18">
        <v>398531.58999999997</v>
      </c>
      <c r="D38" s="36">
        <v>83.027414583333339</v>
      </c>
    </row>
    <row r="39" spans="1:4" ht="20.100000000000001" customHeight="1" x14ac:dyDescent="0.25">
      <c r="A39" s="1" t="s">
        <v>44</v>
      </c>
      <c r="B39" s="17">
        <v>30894000</v>
      </c>
      <c r="C39" s="18">
        <v>4870454.53</v>
      </c>
      <c r="D39" s="36">
        <v>15.77</v>
      </c>
    </row>
    <row r="40" spans="1:4" ht="20.100000000000001" customHeight="1" x14ac:dyDescent="0.25">
      <c r="A40" s="1" t="s">
        <v>48</v>
      </c>
      <c r="B40" s="17">
        <v>1709000</v>
      </c>
      <c r="C40" s="18">
        <v>706417.21</v>
      </c>
      <c r="D40" s="36">
        <v>41.335120538326507</v>
      </c>
    </row>
    <row r="41" spans="1:4" ht="20.100000000000001" customHeight="1" x14ac:dyDescent="0.25">
      <c r="A41" s="1" t="s">
        <v>49</v>
      </c>
      <c r="B41" s="17">
        <v>800000</v>
      </c>
      <c r="C41" s="18">
        <v>238159.69</v>
      </c>
      <c r="D41" s="36">
        <v>29.769961250000001</v>
      </c>
    </row>
    <row r="42" spans="1:4" ht="20.100000000000001" customHeight="1" x14ac:dyDescent="0.25">
      <c r="A42" s="1" t="s">
        <v>50</v>
      </c>
      <c r="B42" s="17">
        <v>200000</v>
      </c>
      <c r="C42" s="18">
        <v>0</v>
      </c>
      <c r="D42" s="36">
        <v>0</v>
      </c>
    </row>
  </sheetData>
  <mergeCells count="5">
    <mergeCell ref="A1:D1"/>
    <mergeCell ref="A2:D2"/>
    <mergeCell ref="A3:D3"/>
    <mergeCell ref="A4:D4"/>
    <mergeCell ref="A19:D19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Sayfa1</vt:lpstr>
      <vt:lpstr>Sayfa1 (2)</vt:lpstr>
      <vt:lpstr>Sayfa2</vt:lpstr>
      <vt:lpstr>Sayfa3</vt:lpstr>
      <vt:lpstr>'Sayfa1 (2)'!Yazdırma_Alanı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2019-06-11T08:18:55Z</dcterms:modified>
</cp:coreProperties>
</file>